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11715" activeTab="0"/>
  </bookViews>
  <sheets>
    <sheet name="様式２" sheetId="1" r:id="rId1"/>
    <sheet name="記入例" sheetId="2" r:id="rId2"/>
    <sheet name="早見表（数字のみ） " sheetId="3" r:id="rId3"/>
  </sheets>
  <externalReferences>
    <externalReference r:id="rId6"/>
  </externalReferences>
  <definedNames>
    <definedName name="_xlfn.AVERAGEIF" hidden="1">#NAME?</definedName>
    <definedName name="_xlnm.Print_Area" localSheetId="1">'記入例'!$A$1:$AO$93</definedName>
    <definedName name="_xlnm.Print_Area" localSheetId="0">'様式２'!$A$1:$AO$93</definedName>
  </definedNames>
  <calcPr fullCalcOnLoad="1"/>
</workbook>
</file>

<file path=xl/comments1.xml><?xml version="1.0" encoding="utf-8"?>
<comments xmlns="http://schemas.openxmlformats.org/spreadsheetml/2006/main">
  <authors>
    <author>KYOSAI</author>
  </authors>
  <commentList>
    <comment ref="V16" authorId="0">
      <text>
        <r>
          <rPr>
            <b/>
            <sz val="9"/>
            <rFont val="MS P ゴシック"/>
            <family val="3"/>
          </rPr>
          <t>KYOSAI:</t>
        </r>
        <r>
          <rPr>
            <sz val="9"/>
            <rFont val="MS P ゴシック"/>
            <family val="3"/>
          </rPr>
          <t xml:space="preserve">
</t>
        </r>
        <r>
          <rPr>
            <sz val="11"/>
            <rFont val="MS P ゴシック"/>
            <family val="3"/>
          </rPr>
          <t>支払基礎日数が１７日以上の時だけ計算するように設定されています。（１７日未満の場合は「対象外」と表示されます。）</t>
        </r>
      </text>
    </comment>
    <comment ref="T10" authorId="0">
      <text>
        <r>
          <rPr>
            <b/>
            <sz val="9"/>
            <rFont val="MS P ゴシック"/>
            <family val="3"/>
          </rPr>
          <t>KYOSAI:</t>
        </r>
        <r>
          <rPr>
            <sz val="9"/>
            <rFont val="MS P ゴシック"/>
            <family val="3"/>
          </rPr>
          <t xml:space="preserve">
</t>
        </r>
        <r>
          <rPr>
            <sz val="11"/>
            <rFont val="MS P ゴシック"/>
            <family val="3"/>
          </rPr>
          <t>入力可能箇所のみ色が付いています。</t>
        </r>
      </text>
    </comment>
    <comment ref="O53" authorId="0">
      <text>
        <r>
          <rPr>
            <b/>
            <sz val="9"/>
            <rFont val="MS P ゴシック"/>
            <family val="3"/>
          </rPr>
          <t>KYOSAI:</t>
        </r>
        <r>
          <rPr>
            <sz val="9"/>
            <rFont val="MS P ゴシック"/>
            <family val="3"/>
          </rPr>
          <t xml:space="preserve">
</t>
        </r>
        <r>
          <rPr>
            <sz val="11"/>
            <rFont val="MS P ゴシック"/>
            <family val="3"/>
          </rPr>
          <t>早見表シートを参照していますので、当該シートは削除しないでください。</t>
        </r>
      </text>
    </comment>
    <comment ref="H16" authorId="0">
      <text>
        <r>
          <rPr>
            <b/>
            <sz val="9"/>
            <rFont val="MS P ゴシック"/>
            <family val="3"/>
          </rPr>
          <t>KYOSAI:</t>
        </r>
        <r>
          <rPr>
            <sz val="9"/>
            <rFont val="MS P ゴシック"/>
            <family val="3"/>
          </rPr>
          <t xml:space="preserve">
</t>
        </r>
        <r>
          <rPr>
            <sz val="11"/>
            <rFont val="MS P ゴシック"/>
            <family val="3"/>
          </rPr>
          <t>休職者給与を受けていることにより、報酬の一部が支給されない日がある月は、支払い基礎日数が１７日以上であっても当該月を除くこととされている(注意事項5)ため、該当する場合は、便宜上、支払い基礎日数を０日で入力してください。</t>
        </r>
      </text>
    </comment>
    <comment ref="V24" authorId="0">
      <text>
        <r>
          <rPr>
            <b/>
            <sz val="9"/>
            <rFont val="MS P ゴシック"/>
            <family val="3"/>
          </rPr>
          <t>KYOSAI:</t>
        </r>
        <r>
          <rPr>
            <sz val="9"/>
            <rFont val="MS P ゴシック"/>
            <family val="3"/>
          </rPr>
          <t xml:space="preserve">
</t>
        </r>
        <r>
          <rPr>
            <sz val="11"/>
            <rFont val="MS P ゴシック"/>
            <family val="3"/>
          </rPr>
          <t>支払基礎日数が１７日以上の時だけ計算するように設定されています。（１７日未満の場合は「対象外」と表示されます。）</t>
        </r>
      </text>
    </comment>
    <comment ref="AO61" authorId="0">
      <text>
        <r>
          <rPr>
            <b/>
            <sz val="12"/>
            <rFont val="MS P ゴシック"/>
            <family val="3"/>
          </rPr>
          <t>KYOSAI:</t>
        </r>
        <r>
          <rPr>
            <sz val="12"/>
            <rFont val="MS P ゴシック"/>
            <family val="3"/>
          </rPr>
          <t xml:space="preserve">
変動の原因が昇給（降給）にもかかわらず、年間平均額から算出した標準報酬月額（②+⑥）が従前の標準報酬月額の等級と同じ又は下回る（上回る）場合は、従前の等級のままで随時改定は行いません。</t>
        </r>
      </text>
    </comment>
  </commentList>
</comments>
</file>

<file path=xl/comments2.xml><?xml version="1.0" encoding="utf-8"?>
<comments xmlns="http://schemas.openxmlformats.org/spreadsheetml/2006/main">
  <authors>
    <author>KYOSAI</author>
  </authors>
  <commentList>
    <comment ref="V24" authorId="0">
      <text>
        <r>
          <rPr>
            <b/>
            <sz val="9"/>
            <rFont val="MS P ゴシック"/>
            <family val="3"/>
          </rPr>
          <t>KYOSAI:</t>
        </r>
        <r>
          <rPr>
            <sz val="9"/>
            <rFont val="MS P ゴシック"/>
            <family val="3"/>
          </rPr>
          <t xml:space="preserve">
</t>
        </r>
      </text>
    </comment>
  </commentList>
</comments>
</file>

<file path=xl/sharedStrings.xml><?xml version="1.0" encoding="utf-8"?>
<sst xmlns="http://schemas.openxmlformats.org/spreadsheetml/2006/main" count="345" uniqueCount="166">
  <si>
    <t>円</t>
  </si>
  <si>
    <t>【申請にあたっての注意事項】</t>
  </si>
  <si>
    <t>日</t>
  </si>
  <si>
    <t>日</t>
  </si>
  <si>
    <t>千円</t>
  </si>
  <si>
    <t>円</t>
  </si>
  <si>
    <t>年間平均</t>
  </si>
  <si>
    <t>平均額</t>
  </si>
  <si>
    <t>従前</t>
  </si>
  <si>
    <t>⑤平均額</t>
  </si>
  <si>
    <t>a</t>
  </si>
  <si>
    <t>b</t>
  </si>
  <si>
    <t>○又は×</t>
  </si>
  <si>
    <t>c</t>
  </si>
  <si>
    <t>d</t>
  </si>
  <si>
    <t>e</t>
  </si>
  <si>
    <t>２等級以上の差があり、年間平均額から算出した標準報酬月額で決定することに同意する方のみ記入してください。</t>
  </si>
  <si>
    <t>①</t>
  </si>
  <si>
    <t>④</t>
  </si>
  <si>
    <t>給与の支払いに遅配がある場合は</t>
  </si>
  <si>
    <t xml:space="preserve">ア　昇給月又は降給月前の継続した９か月以前に支払うべきであった給与の遅配分を年間平均の計算対象月に受けた場合
</t>
  </si>
  <si>
    <t xml:space="preserve">　　は、その遅配分に当たる報酬の額を除いて、報酬月額の平均を計算してください。
</t>
  </si>
  <si>
    <t>イ　昇給月又は降給月前の継続した９か月までの間に本来支払うはずの報酬の一部が昇給月又は降給月から４か月目以降</t>
  </si>
  <si>
    <t>　　に支払われることになった場合は、その本来支払うはずだった月を計算対象から除外して、報酬月額の平均を計算してくだ</t>
  </si>
  <si>
    <t>③＋④</t>
  </si>
  <si>
    <t>⑥平均額</t>
  </si>
  <si>
    <t>②＋⑥</t>
  </si>
  <si>
    <t>昇給月又は降給月前の継続した９か月</t>
  </si>
  <si>
    <t>昇給月又は降給月以後の継続した３か月</t>
  </si>
  <si>
    <t>昇給月又は降給月前の継続した９か月及び
昇給月又は降給月以後の継続した３か月</t>
  </si>
  <si>
    <t>算定基礎月の報酬支払基礎日数</t>
  </si>
  <si>
    <t>固定的給与</t>
  </si>
  <si>
    <t>非固定的給与</t>
  </si>
  <si>
    <t>短 期 給 付</t>
  </si>
  <si>
    <t>②＋⑤</t>
  </si>
  <si>
    <t>等級</t>
  </si>
  <si>
    <t>g</t>
  </si>
  <si>
    <t>所属所番号</t>
  </si>
  <si>
    <t>【備考欄】</t>
  </si>
  <si>
    <t>h</t>
  </si>
  <si>
    <t>f</t>
  </si>
  <si>
    <t>i</t>
  </si>
  <si>
    <t>②平均額</t>
  </si>
  <si>
    <t>【昇給月又は降給月以後の継続した３か月の間に受けた固定的給与についての欄】</t>
  </si>
  <si>
    <t>①合計額</t>
  </si>
  <si>
    <t>【昇給月又は降給月前の継続した９か月及び昇給月又は降給月以後の継続した３か月の間に受けた非固定的給与についての欄】</t>
  </si>
  <si>
    <t>③合計額</t>
  </si>
  <si>
    <t>④合計額</t>
  </si>
  <si>
    <t>【標準報酬の月額の比較欄】※全て給与支給機関が記載してください。</t>
  </si>
  <si>
    <r>
      <rPr>
        <b/>
        <sz val="14"/>
        <rFont val="ＭＳ Ｐゴシック"/>
        <family val="3"/>
      </rPr>
      <t>a</t>
    </r>
    <r>
      <rPr>
        <sz val="14"/>
        <rFont val="ＭＳ Ｐゴシック"/>
        <family val="3"/>
      </rPr>
      <t>と</t>
    </r>
    <r>
      <rPr>
        <b/>
        <sz val="14"/>
        <rFont val="ＭＳ Ｐゴシック"/>
        <family val="3"/>
      </rPr>
      <t>d</t>
    </r>
    <r>
      <rPr>
        <sz val="14"/>
        <rFont val="ＭＳ Ｐゴシック"/>
        <family val="3"/>
      </rPr>
      <t>、</t>
    </r>
    <r>
      <rPr>
        <b/>
        <sz val="14"/>
        <rFont val="ＭＳ Ｐゴシック"/>
        <family val="3"/>
      </rPr>
      <t>b</t>
    </r>
    <r>
      <rPr>
        <sz val="14"/>
        <rFont val="ＭＳ Ｐゴシック"/>
        <family val="3"/>
      </rPr>
      <t>と</t>
    </r>
    <r>
      <rPr>
        <b/>
        <sz val="14"/>
        <rFont val="ＭＳ Ｐゴシック"/>
        <family val="3"/>
      </rPr>
      <t>e</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f</t>
    </r>
    <r>
      <rPr>
        <sz val="14"/>
        <rFont val="ＭＳ Ｐゴシック"/>
        <family val="3"/>
      </rPr>
      <t>が２等級差以上</t>
    </r>
  </si>
  <si>
    <r>
      <rPr>
        <b/>
        <sz val="14"/>
        <rFont val="ＭＳ Ｐゴシック"/>
        <family val="3"/>
      </rPr>
      <t>d</t>
    </r>
    <r>
      <rPr>
        <sz val="14"/>
        <rFont val="ＭＳ Ｐゴシック"/>
        <family val="3"/>
      </rPr>
      <t>と</t>
    </r>
    <r>
      <rPr>
        <b/>
        <sz val="14"/>
        <rFont val="ＭＳ Ｐゴシック"/>
        <family val="3"/>
      </rPr>
      <t>g、e</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f</t>
    </r>
    <r>
      <rPr>
        <sz val="14"/>
        <rFont val="ＭＳ Ｐゴシック"/>
        <family val="3"/>
      </rPr>
      <t>と</t>
    </r>
    <r>
      <rPr>
        <b/>
        <sz val="14"/>
        <rFont val="ＭＳ Ｐゴシック"/>
        <family val="3"/>
      </rPr>
      <t>i</t>
    </r>
    <r>
      <rPr>
        <sz val="14"/>
        <rFont val="ＭＳ Ｐゴシック"/>
        <family val="3"/>
      </rPr>
      <t>が２等級差以上</t>
    </r>
  </si>
  <si>
    <r>
      <rPr>
        <b/>
        <sz val="14"/>
        <rFont val="ＭＳ Ｐゴシック"/>
        <family val="3"/>
      </rPr>
      <t>a</t>
    </r>
    <r>
      <rPr>
        <sz val="14"/>
        <rFont val="ＭＳ Ｐゴシック"/>
        <family val="3"/>
      </rPr>
      <t>と</t>
    </r>
    <r>
      <rPr>
        <b/>
        <sz val="14"/>
        <rFont val="ＭＳ Ｐゴシック"/>
        <family val="3"/>
      </rPr>
      <t>g、b</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i</t>
    </r>
    <r>
      <rPr>
        <sz val="14"/>
        <rFont val="ＭＳ Ｐゴシック"/>
        <family val="3"/>
      </rPr>
      <t>が１等級差以上</t>
    </r>
  </si>
  <si>
    <t>【組合員の同意欄】</t>
  </si>
  <si>
    <t>　私は今回の随時改定にあたり、年間報酬額の平均で決定することを希望しますので、当所属所（部署）が申立てすることに同意します。</t>
  </si>
  <si>
    <t>組合員氏名</t>
  </si>
  <si>
    <t>この用紙は、標準報酬随時改定届を届け出るにあたって、年間報酬額の平均で決定することを申し立てる場合に必ず提出してください。</t>
  </si>
  <si>
    <t>この用紙は、随時改定にあたり、３か月間の報酬の平均から算出した標準報酬の月額と、昇給月又は降給月以後の継続した３か月</t>
  </si>
  <si>
    <t>の間に受けた固定的給与の月平均額に昇給月又は降給月前の継続した９か月及び昇給月又は降給月以後の継続した３か月の</t>
  </si>
  <si>
    <t>間に受けた非固定的給与の月平均額を加えた額から算出した標準報酬の月額（年間平均額から算出した標準報酬の月額）との間に</t>
  </si>
  <si>
    <t>なお、標準報酬の月額は、年金や傷病手当金など、組合員が受ける保険給付の額にも影響を及ぼすことに留意してください。</t>
  </si>
  <si>
    <t>【標準報酬の月額の比較欄】をご記入いただく際は、次の点にご注意ください。</t>
  </si>
  <si>
    <t>　　さい（当該報酬の一部を本来支払うはずだった月の報酬に含めて算定しても差し支えありません。）。</t>
  </si>
  <si>
    <t>上記①～③に該当した場合は、その旨を【備考欄】に記入してください。</t>
  </si>
  <si>
    <t>②</t>
  </si>
  <si>
    <t>休職者給与を受けていることにより、報酬の一部が支給されない日がある月がある場合は、支払基礎日数が１７日以上であっても当該月を除きます。</t>
  </si>
  <si>
    <r>
      <t>支払基礎日数１７日未満</t>
    </r>
    <r>
      <rPr>
        <sz val="14"/>
        <rFont val="ＭＳ Ｐゴシック"/>
        <family val="3"/>
      </rPr>
      <t>の月の報酬額は除きます。</t>
    </r>
  </si>
  <si>
    <t>③</t>
  </si>
  <si>
    <t>組合員氏名</t>
  </si>
  <si>
    <t>標 準 報 酬</t>
  </si>
  <si>
    <t>厚 生 年 金</t>
  </si>
  <si>
    <t>退 職 等 年 金</t>
  </si>
  <si>
    <t>月額</t>
  </si>
  <si>
    <t>昇給月又は降給月以後の継続した３か月の
平均</t>
  </si>
  <si>
    <t>標準報酬随時改定届・保険者算定申立に係る例年の状況、報酬の比較及び
組合員の同意等（随時改定用）</t>
  </si>
  <si>
    <t>所属所名</t>
  </si>
  <si>
    <t>組合員証番号</t>
  </si>
  <si>
    <t>（様式２）</t>
  </si>
  <si>
    <t>（様式２）</t>
  </si>
  <si>
    <t>組合員証番号</t>
  </si>
  <si>
    <t>組合員氏名</t>
  </si>
  <si>
    <t>777</t>
  </si>
  <si>
    <t>福岡県市町村</t>
  </si>
  <si>
    <t>福岡　花子</t>
  </si>
  <si>
    <t>【昇給月又は降給月以後の継続した３か月の間に受けた固定的給与についての欄】</t>
  </si>
  <si>
    <t>算定基礎月の報酬支払基礎日数</t>
  </si>
  <si>
    <t>固定的給与</t>
  </si>
  <si>
    <t>日</t>
  </si>
  <si>
    <t>昇給月又は降給月以後の継続した３か月</t>
  </si>
  <si>
    <t>①合計額</t>
  </si>
  <si>
    <t>②平均額</t>
  </si>
  <si>
    <t>【昇給月又は降給月前の継続した９か月及び昇給月又は降給月以後の継続した３か月の間に受けた非固定的給与についての欄】</t>
  </si>
  <si>
    <t>非固定的給与</t>
  </si>
  <si>
    <t>昇給月又は降給月前の継続した９か月</t>
  </si>
  <si>
    <t>③合計額</t>
  </si>
  <si>
    <t>④合計額</t>
  </si>
  <si>
    <t>⑤平均額</t>
  </si>
  <si>
    <t>昇給月又は降給月前の継続した９か月及び
昇給月又は降給月以後の継続した３か月</t>
  </si>
  <si>
    <t>③＋④</t>
  </si>
  <si>
    <t>⑥平均額</t>
  </si>
  <si>
    <t>【標準報酬の月額の比較欄】※全て給与支給機関が記載してください。</t>
  </si>
  <si>
    <t>従前</t>
  </si>
  <si>
    <t>昇給月又は降給月以後の継続した３か月の
平均</t>
  </si>
  <si>
    <t>②＋⑤</t>
  </si>
  <si>
    <t>年間平均</t>
  </si>
  <si>
    <t>②＋⑥</t>
  </si>
  <si>
    <t>標 準 報 酬</t>
  </si>
  <si>
    <t>等級</t>
  </si>
  <si>
    <t>月額</t>
  </si>
  <si>
    <t>等級</t>
  </si>
  <si>
    <t>a</t>
  </si>
  <si>
    <t>千円</t>
  </si>
  <si>
    <t>b</t>
  </si>
  <si>
    <t>c</t>
  </si>
  <si>
    <t>d</t>
  </si>
  <si>
    <t>e</t>
  </si>
  <si>
    <t>f</t>
  </si>
  <si>
    <t>g</t>
  </si>
  <si>
    <t>h</t>
  </si>
  <si>
    <t>i</t>
  </si>
  <si>
    <r>
      <rPr>
        <b/>
        <sz val="14"/>
        <rFont val="ＭＳ Ｐゴシック"/>
        <family val="3"/>
      </rPr>
      <t>a</t>
    </r>
    <r>
      <rPr>
        <sz val="14"/>
        <rFont val="ＭＳ Ｐゴシック"/>
        <family val="3"/>
      </rPr>
      <t>と</t>
    </r>
    <r>
      <rPr>
        <b/>
        <sz val="14"/>
        <rFont val="ＭＳ Ｐゴシック"/>
        <family val="3"/>
      </rPr>
      <t>d</t>
    </r>
    <r>
      <rPr>
        <sz val="14"/>
        <rFont val="ＭＳ Ｐゴシック"/>
        <family val="3"/>
      </rPr>
      <t>、</t>
    </r>
    <r>
      <rPr>
        <b/>
        <sz val="14"/>
        <rFont val="ＭＳ Ｐゴシック"/>
        <family val="3"/>
      </rPr>
      <t>b</t>
    </r>
    <r>
      <rPr>
        <sz val="14"/>
        <rFont val="ＭＳ Ｐゴシック"/>
        <family val="3"/>
      </rPr>
      <t>と</t>
    </r>
    <r>
      <rPr>
        <b/>
        <sz val="14"/>
        <rFont val="ＭＳ Ｐゴシック"/>
        <family val="3"/>
      </rPr>
      <t>e</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f</t>
    </r>
    <r>
      <rPr>
        <sz val="14"/>
        <rFont val="ＭＳ Ｐゴシック"/>
        <family val="3"/>
      </rPr>
      <t>が２等級差以上</t>
    </r>
  </si>
  <si>
    <r>
      <rPr>
        <b/>
        <sz val="14"/>
        <rFont val="ＭＳ Ｐゴシック"/>
        <family val="3"/>
      </rPr>
      <t>d</t>
    </r>
    <r>
      <rPr>
        <sz val="14"/>
        <rFont val="ＭＳ Ｐゴシック"/>
        <family val="3"/>
      </rPr>
      <t>と</t>
    </r>
    <r>
      <rPr>
        <b/>
        <sz val="14"/>
        <rFont val="ＭＳ Ｐゴシック"/>
        <family val="3"/>
      </rPr>
      <t>g、e</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f</t>
    </r>
    <r>
      <rPr>
        <sz val="14"/>
        <rFont val="ＭＳ Ｐゴシック"/>
        <family val="3"/>
      </rPr>
      <t>と</t>
    </r>
    <r>
      <rPr>
        <b/>
        <sz val="14"/>
        <rFont val="ＭＳ Ｐゴシック"/>
        <family val="3"/>
      </rPr>
      <t>i</t>
    </r>
    <r>
      <rPr>
        <sz val="14"/>
        <rFont val="ＭＳ Ｐゴシック"/>
        <family val="3"/>
      </rPr>
      <t>が２等級差以上</t>
    </r>
  </si>
  <si>
    <r>
      <rPr>
        <b/>
        <sz val="14"/>
        <rFont val="ＭＳ Ｐゴシック"/>
        <family val="3"/>
      </rPr>
      <t>a</t>
    </r>
    <r>
      <rPr>
        <sz val="14"/>
        <rFont val="ＭＳ Ｐゴシック"/>
        <family val="3"/>
      </rPr>
      <t>と</t>
    </r>
    <r>
      <rPr>
        <b/>
        <sz val="14"/>
        <rFont val="ＭＳ Ｐゴシック"/>
        <family val="3"/>
      </rPr>
      <t>g、b</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i</t>
    </r>
    <r>
      <rPr>
        <sz val="14"/>
        <rFont val="ＭＳ Ｐゴシック"/>
        <family val="3"/>
      </rPr>
      <t>が１等級差以上</t>
    </r>
  </si>
  <si>
    <t>○又は×</t>
  </si>
  <si>
    <t>○</t>
  </si>
  <si>
    <t>【組合員の同意欄】</t>
  </si>
  <si>
    <t>　私は今回の随時改定にあたり、年間報酬額の平均で決定することを希望しますので、当所属所（部署）が申立てすることに同意します。</t>
  </si>
  <si>
    <t>組合員氏名</t>
  </si>
  <si>
    <t>【備考欄】</t>
  </si>
  <si>
    <t>この用紙は、随時改定にあたり、３か月間の報酬の平均から算出した標準報酬の月額と、昇給月又は降給月以後の継続した３か月</t>
  </si>
  <si>
    <t>の間に受けた固定的給与の月平均額に昇給月又は降給月前の継続した９か月及び昇給月又は降給月以後の継続した３か月の</t>
  </si>
  <si>
    <t>間に受けた非固定的給与の月平均額を加えた額から算出した標準報酬の月額（年間平均額から算出した標準報酬の月額）との間に</t>
  </si>
  <si>
    <t>２等級以上の差があり、年間平均額から算出した標準報酬月額で決定することに同意する方のみ記入してください。</t>
  </si>
  <si>
    <t>なお、標準報酬の月額は、年金や傷病手当金など、組合員が受ける保険給付の額にも影響を及ぼすことに留意してください。</t>
  </si>
  <si>
    <t>【標準報酬の月額の比較欄】をご記入いただく際は、次の点にご注意ください。</t>
  </si>
  <si>
    <t>①</t>
  </si>
  <si>
    <r>
      <t>支払基礎日数１７日未満</t>
    </r>
    <r>
      <rPr>
        <sz val="14"/>
        <rFont val="ＭＳ Ｐゴシック"/>
        <family val="3"/>
      </rPr>
      <t>の月の報酬額は除きます。</t>
    </r>
  </si>
  <si>
    <t>②</t>
  </si>
  <si>
    <t>休職者給与を受けていることにより、報酬の一部が支給されない日がある月がある場合は、支払基礎日数が１７日以上であっても当該月を除きます。</t>
  </si>
  <si>
    <t>③</t>
  </si>
  <si>
    <t>給与の支払いに遅配がある場合は</t>
  </si>
  <si>
    <t xml:space="preserve">ア　昇給月又は降給月前の継続した９か月以前に支払うべきであった給与の遅配分を年間平均の計算対象月に受けた場合
</t>
  </si>
  <si>
    <t xml:space="preserve">　　は、その遅配分に当たる報酬の額を除いて、報酬月額の平均を計算してください。
</t>
  </si>
  <si>
    <t>イ　昇給月又は降給月前の継続した９か月までの間に本来支払うはずの報酬の一部が昇給月又は降給月から４か月目以降</t>
  </si>
  <si>
    <t>　　に支払われることになった場合は、その本来支払うはずだった月を計算対象から除外して、報酬月額の平均を計算してくだ</t>
  </si>
  <si>
    <t>　　さい（当該報酬の一部を本来支払うはずだった月の報酬に含めて算定しても差し支えありません。）。</t>
  </si>
  <si>
    <t>④</t>
  </si>
  <si>
    <t>上記①～③に該当した場合は、その旨を【備考欄】に記入してください。</t>
  </si>
  <si>
    <t>（別　　紙）</t>
  </si>
  <si>
    <t>標準報酬</t>
  </si>
  <si>
    <t>報酬月額</t>
  </si>
  <si>
    <t>等級</t>
  </si>
  <si>
    <t>短期</t>
  </si>
  <si>
    <t>長期給付</t>
  </si>
  <si>
    <t>厚生
年金</t>
  </si>
  <si>
    <t>退職等
年金</t>
  </si>
  <si>
    <t>円以上</t>
  </si>
  <si>
    <t>円未満</t>
  </si>
  <si>
    <t>～</t>
  </si>
  <si>
    <t>算定基礎対象</t>
  </si>
  <si>
    <t>月額(長期）</t>
  </si>
  <si>
    <t>月額（短期）</t>
  </si>
  <si>
    <r>
      <t>また、組合員の同意</t>
    </r>
    <r>
      <rPr>
        <sz val="14"/>
        <rFont val="ＭＳ Ｐゴシック"/>
        <family val="3"/>
      </rPr>
      <t>を得ている</t>
    </r>
    <r>
      <rPr>
        <sz val="14"/>
        <rFont val="ＭＳ Ｐゴシック"/>
        <family val="3"/>
      </rPr>
      <t>必要がありますので、同意欄に組合員の氏名を記入してください。</t>
    </r>
  </si>
  <si>
    <t>(R3.7)</t>
  </si>
  <si>
    <t>●標準報酬等級表　【令和４年１０月～】</t>
  </si>
  <si>
    <t>(R4.10)</t>
  </si>
  <si>
    <t>※　報酬月額の最低額及び最高額は計算の便宜上、数字を入れています。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</si>
</sst>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0_);[Red]\(#,##0\)"/>
    <numFmt numFmtId="180" formatCode="#,##0_ ;[Red]\-#,##0\ "/>
    <numFmt numFmtId="181" formatCode="#,##0,"/>
    <numFmt numFmtId="182" formatCode="#.##0"/>
    <numFmt numFmtId="183" formatCode="#.##0,"/>
    <numFmt numFmtId="184" formatCode="m&quot;月&quot;d&quot;日&quot;;@"/>
    <numFmt numFmtId="185" formatCode="mmm\-yyyy"/>
    <numFmt numFmtId="186" formatCode="[$-411]ggge&quot;年&quot;m&quot;月&quot;"/>
  </numFmts>
  <fonts count="53">
    <font>
      <sz val="11"/>
      <color theme="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4"/>
      <name val="ＭＳ ゴシック"/>
      <family val="3"/>
    </font>
    <font>
      <b/>
      <sz val="14"/>
      <color indexed="10"/>
      <name val="ＭＳ Ｐゴシック"/>
      <family val="3"/>
    </font>
    <font>
      <sz val="14"/>
      <color indexed="8"/>
      <name val="ＭＳ Ｐゴシック"/>
      <family val="3"/>
    </font>
    <font>
      <sz val="16"/>
      <name val="ＭＳ Ｐゴシック"/>
      <family val="3"/>
    </font>
    <font>
      <b/>
      <sz val="14"/>
      <color indexed="10"/>
      <name val="ＭＳ ゴシック"/>
      <family val="3"/>
    </font>
    <font>
      <b/>
      <sz val="11"/>
      <color indexed="10"/>
      <name val="ＭＳ Ｐゴシック"/>
      <family val="3"/>
    </font>
    <font>
      <b/>
      <sz val="20"/>
      <name val="ＭＳ Ｐゴシック"/>
      <family val="3"/>
    </font>
    <font>
      <sz val="11"/>
      <name val="ＭＳ Ｐゴシック"/>
      <family val="3"/>
    </font>
    <font>
      <b/>
      <sz val="14"/>
      <color indexed="8"/>
      <name val="ＭＳ Ｐゴシック"/>
      <family val="3"/>
    </font>
    <font>
      <sz val="9"/>
      <name val="MS P ゴシック"/>
      <family val="3"/>
    </font>
    <font>
      <b/>
      <sz val="9"/>
      <name val="MS P ゴシック"/>
      <family val="3"/>
    </font>
    <font>
      <sz val="11"/>
      <name val="MS P ゴシック"/>
      <family val="3"/>
    </font>
    <font>
      <b/>
      <sz val="12"/>
      <name val="MS P ゴシック"/>
      <family val="3"/>
    </font>
    <font>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indexed="42"/>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double"/>
      <top style="double"/>
      <bottom/>
    </border>
    <border>
      <left style="double"/>
      <right/>
      <top/>
      <bottom/>
    </border>
    <border>
      <left/>
      <right style="double"/>
      <top/>
      <bottom/>
    </border>
    <border>
      <left/>
      <right/>
      <top/>
      <bottom style="thin"/>
    </border>
    <border>
      <left style="double"/>
      <right/>
      <top/>
      <bottom style="double"/>
    </border>
    <border>
      <left/>
      <right/>
      <top/>
      <bottom style="double"/>
    </border>
    <border>
      <left/>
      <right style="double"/>
      <top/>
      <bottom style="double"/>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double"/>
      <right/>
      <top style="double"/>
      <bottom/>
    </border>
    <border>
      <left style="thick"/>
      <right style="thick"/>
      <top style="thick"/>
      <bottom style="thick"/>
    </border>
    <border>
      <left style="thick"/>
      <right/>
      <top style="thick"/>
      <bottom/>
    </border>
    <border>
      <left/>
      <right/>
      <top style="thick"/>
      <bottom/>
    </border>
    <border>
      <left style="thick"/>
      <right/>
      <top style="thick"/>
      <bottom style="thick"/>
    </border>
    <border>
      <left/>
      <right/>
      <top style="thick"/>
      <bottom style="thick"/>
    </border>
    <border>
      <left/>
      <right style="thick"/>
      <top style="thick"/>
      <bottom style="thick"/>
    </border>
    <border>
      <left/>
      <right/>
      <top style="medium"/>
      <bottom style="medium"/>
    </border>
    <border>
      <left/>
      <right/>
      <top style="medium"/>
      <bottom style="thin"/>
    </border>
    <border>
      <left style="thin"/>
      <right style="thin"/>
      <top>
        <color indexed="63"/>
      </top>
      <bottom>
        <color indexed="63"/>
      </bottom>
    </border>
    <border>
      <left style="thin"/>
      <right/>
      <top/>
      <bottom/>
    </border>
    <border>
      <left/>
      <right style="thin"/>
      <top/>
      <bottom/>
    </border>
    <border>
      <left style="thin"/>
      <right/>
      <top/>
      <bottom style="thin"/>
    </border>
    <border>
      <left/>
      <right style="thick"/>
      <top/>
      <bottom style="thick"/>
    </border>
    <border>
      <left style="thin"/>
      <right style="thin"/>
      <top/>
      <bottom style="dashed"/>
    </border>
    <border>
      <left/>
      <right/>
      <top style="thin"/>
      <bottom/>
    </border>
    <border>
      <left/>
      <right style="thin"/>
      <top/>
      <bottom style="thin"/>
    </border>
    <border>
      <left style="thin"/>
      <right style="thin"/>
      <top>
        <color indexed="63"/>
      </top>
      <bottom style="thin"/>
    </border>
    <border>
      <left style="thin"/>
      <right style="thin"/>
      <top>
        <color indexed="63"/>
      </top>
      <bottom style="dotted"/>
    </border>
    <border>
      <left/>
      <right style="thin"/>
      <top>
        <color indexed="63"/>
      </top>
      <bottom style="dotted"/>
    </border>
    <border>
      <left style="thin"/>
      <right/>
      <top/>
      <bottom style="dotted"/>
    </border>
    <border>
      <left/>
      <right/>
      <top/>
      <bottom style="dotted"/>
    </border>
    <border>
      <left style="hair"/>
      <right/>
      <top style="thick"/>
      <bottom/>
    </border>
    <border>
      <left/>
      <right style="thin"/>
      <top style="thick"/>
      <bottom/>
    </border>
    <border>
      <left style="hair"/>
      <right/>
      <top/>
      <bottom style="thick"/>
    </border>
    <border>
      <left/>
      <right/>
      <top/>
      <bottom style="thick"/>
    </border>
    <border>
      <left/>
      <right style="thin"/>
      <top/>
      <bottom style="thick"/>
    </border>
    <border>
      <left style="thin"/>
      <right>
        <color indexed="63"/>
      </right>
      <top style="thin"/>
      <bottom>
        <color indexed="63"/>
      </bottom>
    </border>
    <border>
      <left style="thin"/>
      <right/>
      <top/>
      <bottom style="thick"/>
    </border>
    <border>
      <left/>
      <right style="thick"/>
      <top style="thick"/>
      <bottom/>
    </border>
    <border diagonalUp="1">
      <left style="medium"/>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hair"/>
      <top style="thick"/>
      <bottom/>
    </border>
    <border>
      <left style="thin"/>
      <right style="hair"/>
      <top/>
      <bottom style="thick"/>
    </border>
    <border>
      <left style="thick"/>
      <right/>
      <top/>
      <bottom style="thick"/>
    </border>
    <border>
      <left style="thin"/>
      <right/>
      <top style="thick"/>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right style="medium"/>
      <top style="medium"/>
      <bottom/>
    </border>
    <border>
      <left/>
      <right style="medium"/>
      <top/>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right style="medium"/>
      <top style="medium"/>
      <bottom style="thin"/>
    </border>
    <border>
      <left style="medium"/>
      <right>
        <color indexed="63"/>
      </right>
      <top style="thin"/>
      <bottom>
        <color indexed="63"/>
      </bottom>
    </border>
    <border>
      <left style="thin"/>
      <right style="hair"/>
      <top style="thin"/>
      <bottom/>
    </border>
    <border>
      <left style="hair"/>
      <right/>
      <top style="thin"/>
      <bottom/>
    </border>
    <border>
      <left>
        <color indexed="63"/>
      </left>
      <right style="medium"/>
      <top style="thin"/>
      <bottom>
        <color indexed="63"/>
      </bottom>
    </border>
    <border>
      <left/>
      <right style="medium"/>
      <top/>
      <bottom style="thick"/>
    </border>
    <border>
      <left style="thin"/>
      <right style="hair"/>
      <top/>
      <bottom style="thin"/>
    </border>
    <border>
      <left style="hair"/>
      <right/>
      <top/>
      <bottom style="thin"/>
    </border>
    <border>
      <left style="medium"/>
      <right/>
      <top/>
      <bottom style="thick"/>
    </border>
    <border>
      <left/>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ck"/>
      <bottom/>
    </border>
    <border>
      <left/>
      <right style="medium"/>
      <top style="thick"/>
      <bottom/>
    </border>
    <border>
      <left style="thin"/>
      <right/>
      <top style="thick"/>
      <bottom style="thick"/>
    </border>
    <border>
      <left style="medium"/>
      <right/>
      <top/>
      <bottom style="thin"/>
    </border>
    <border>
      <left style="thin"/>
      <right/>
      <top style="medium"/>
      <bottom/>
    </border>
    <border diagonalUp="1">
      <left style="medium"/>
      <right/>
      <top style="medium"/>
      <bottom style="thick"/>
      <diagonal style="thin"/>
    </border>
    <border diagonalUp="1">
      <left/>
      <right/>
      <top style="medium"/>
      <bottom style="thick"/>
      <diagonal style="thin"/>
    </border>
    <border diagonalUp="1">
      <left/>
      <right style="medium"/>
      <top style="medium"/>
      <bottom style="thick"/>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ck"/>
      <bottom style="thick"/>
    </border>
    <border>
      <left/>
      <right style="thin"/>
      <top style="thick"/>
      <bottom style="thick"/>
    </border>
    <border>
      <left/>
      <right/>
      <top style="double"/>
      <bottom style="thin"/>
    </border>
    <border>
      <left style="thin"/>
      <right/>
      <top style="double"/>
      <bottom style="thin"/>
    </border>
    <border>
      <left style="medium"/>
      <right/>
      <top style="medium"/>
      <bottom style="medium"/>
    </border>
    <border>
      <left/>
      <right style="thin"/>
      <top style="medium"/>
      <bottom style="medium"/>
    </border>
    <border>
      <left style="thin"/>
      <right/>
      <top style="medium"/>
      <bottom style="medium"/>
    </border>
    <border>
      <left/>
      <right style="medium"/>
      <top style="double"/>
      <bottom style="thin"/>
    </border>
    <border>
      <left/>
      <right style="medium"/>
      <top style="medium"/>
      <bottom style="medium"/>
    </border>
    <border>
      <left style="dashed"/>
      <right>
        <color indexed="63"/>
      </right>
      <top style="thin"/>
      <bottom style="medium"/>
    </border>
    <border>
      <left/>
      <right/>
      <top style="thin"/>
      <bottom style="medium"/>
    </border>
    <border>
      <left/>
      <right style="medium"/>
      <top style="thin"/>
      <bottom style="medium"/>
    </border>
    <border>
      <left style="medium"/>
      <right/>
      <top style="thin"/>
      <bottom style="medium"/>
    </border>
    <border>
      <left/>
      <right style="dashed"/>
      <top style="thin"/>
      <bottom style="medium"/>
    </border>
    <border>
      <left style="dashed"/>
      <right>
        <color indexed="63"/>
      </right>
      <top style="medium"/>
      <bottom style="thin"/>
    </border>
    <border>
      <left style="thin"/>
      <right/>
      <top style="thin"/>
      <bottom style="medium"/>
    </border>
    <border>
      <left style="dashed"/>
      <right>
        <color indexed="63"/>
      </right>
      <top style="thin"/>
      <bottom style="thin"/>
    </border>
    <border>
      <left style="medium"/>
      <right>
        <color indexed="63"/>
      </right>
      <top style="medium"/>
      <bottom style="thin"/>
    </border>
    <border>
      <left/>
      <right style="dashed"/>
      <top style="medium"/>
      <bottom>
        <color indexed="63"/>
      </bottom>
    </border>
    <border>
      <left/>
      <right style="dashed"/>
      <top style="thin"/>
      <bottom/>
    </border>
    <border>
      <left style="medium"/>
      <right/>
      <top style="thin"/>
      <bottom style="thin"/>
    </border>
    <border>
      <left style="medium"/>
      <right/>
      <top style="double"/>
      <bottom style="thin"/>
    </border>
    <border>
      <left/>
      <right style="dashed"/>
      <top style="thin"/>
      <bottom style="thin"/>
    </border>
    <border>
      <left/>
      <right style="dashed"/>
      <top>
        <color indexed="63"/>
      </top>
      <bottom>
        <color indexed="63"/>
      </bottom>
    </border>
    <border>
      <left style="medium"/>
      <right/>
      <top style="thin"/>
      <bottom style="double"/>
    </border>
    <border>
      <left/>
      <right/>
      <top style="thin"/>
      <bottom style="double"/>
    </border>
    <border>
      <left/>
      <right style="dashed"/>
      <top style="thin"/>
      <bottom style="double"/>
    </border>
    <border>
      <left/>
      <right style="dashed"/>
      <top style="double"/>
      <bottom style="thin"/>
    </border>
    <border>
      <left style="medium"/>
      <right/>
      <top style="thin"/>
      <bottom style="thick"/>
    </border>
    <border>
      <left/>
      <right/>
      <top style="thin"/>
      <bottom style="thick"/>
    </border>
    <border>
      <left/>
      <right style="thin"/>
      <top style="thin"/>
      <bottom style="thick"/>
    </border>
    <border>
      <left style="thin"/>
      <right/>
      <top style="thin"/>
      <bottom style="thick"/>
    </border>
    <border>
      <left style="thin"/>
      <right style="thin"/>
      <top style="thin"/>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double"/>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12" fillId="0" borderId="0">
      <alignment vertical="center"/>
      <protection/>
    </xf>
    <xf numFmtId="0" fontId="51" fillId="32" borderId="0" applyNumberFormat="0" applyBorder="0" applyAlignment="0" applyProtection="0"/>
  </cellStyleXfs>
  <cellXfs count="58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176" fontId="3" fillId="0" borderId="0" xfId="0" applyNumberFormat="1" applyFont="1"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wrapText="1"/>
    </xf>
    <xf numFmtId="0" fontId="3" fillId="0" borderId="0" xfId="0" applyNumberFormat="1" applyFont="1" applyAlignment="1">
      <alignment horizontal="center" vertical="center"/>
    </xf>
    <xf numFmtId="0" fontId="7" fillId="0" borderId="0"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3" fillId="0" borderId="0" xfId="0" applyFont="1" applyAlignment="1">
      <alignment vertical="center" wrapText="1"/>
    </xf>
    <xf numFmtId="0" fontId="3" fillId="0" borderId="24" xfId="0" applyFont="1" applyBorder="1" applyAlignment="1">
      <alignment horizontal="center" vertical="center"/>
    </xf>
    <xf numFmtId="0" fontId="3" fillId="0" borderId="0" xfId="0" applyFont="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0" borderId="20" xfId="0" applyBorder="1" applyAlignment="1">
      <alignment vertical="center"/>
    </xf>
    <xf numFmtId="0" fontId="10" fillId="0" borderId="20"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49" fontId="4"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3" fillId="0" borderId="23"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xf>
    <xf numFmtId="0" fontId="12" fillId="0" borderId="0" xfId="61" applyAlignment="1">
      <alignment horizontal="center" vertical="center"/>
      <protection/>
    </xf>
    <xf numFmtId="38" fontId="12" fillId="0" borderId="0" xfId="50" applyAlignment="1">
      <alignment vertical="center"/>
    </xf>
    <xf numFmtId="0" fontId="12" fillId="0" borderId="0" xfId="61">
      <alignment vertical="center"/>
      <protection/>
    </xf>
    <xf numFmtId="0" fontId="12" fillId="0" borderId="0" xfId="61" applyFill="1">
      <alignment vertical="center"/>
      <protection/>
    </xf>
    <xf numFmtId="0" fontId="12" fillId="0" borderId="32" xfId="61" applyFill="1" applyBorder="1" applyAlignment="1">
      <alignment horizontal="center" vertical="center"/>
      <protection/>
    </xf>
    <xf numFmtId="179" fontId="12" fillId="0" borderId="0" xfId="50" applyNumberFormat="1" applyAlignment="1">
      <alignment vertical="center"/>
    </xf>
    <xf numFmtId="179" fontId="12" fillId="0" borderId="0" xfId="61" applyNumberFormat="1">
      <alignment vertical="center"/>
      <protection/>
    </xf>
    <xf numFmtId="179" fontId="12" fillId="0" borderId="33" xfId="61" applyNumberFormat="1" applyFill="1" applyBorder="1" applyAlignment="1">
      <alignment horizontal="right" vertical="center"/>
      <protection/>
    </xf>
    <xf numFmtId="179" fontId="12" fillId="0" borderId="34" xfId="61" applyNumberFormat="1" applyFill="1" applyBorder="1" applyAlignment="1">
      <alignment horizontal="right" vertical="center"/>
      <protection/>
    </xf>
    <xf numFmtId="179" fontId="12" fillId="0" borderId="0" xfId="61" applyNumberFormat="1" applyFill="1" applyBorder="1" applyAlignment="1">
      <alignment horizontal="center" vertical="center"/>
      <protection/>
    </xf>
    <xf numFmtId="179" fontId="0" fillId="0" borderId="34" xfId="50" applyNumberFormat="1" applyFont="1" applyFill="1" applyBorder="1" applyAlignment="1">
      <alignment horizontal="right" vertical="center"/>
    </xf>
    <xf numFmtId="179" fontId="0" fillId="0" borderId="33" xfId="50" applyNumberFormat="1" applyFont="1" applyFill="1" applyBorder="1" applyAlignment="1">
      <alignment horizontal="right" vertical="center"/>
    </xf>
    <xf numFmtId="179" fontId="12" fillId="0" borderId="34" xfId="50" applyNumberFormat="1" applyBorder="1" applyAlignment="1">
      <alignment vertical="center"/>
    </xf>
    <xf numFmtId="179" fontId="12" fillId="0" borderId="33" xfId="50" applyNumberFormat="1" applyBorder="1" applyAlignment="1">
      <alignment vertical="center"/>
    </xf>
    <xf numFmtId="179" fontId="12" fillId="0" borderId="33" xfId="50" applyNumberFormat="1" applyFill="1" applyBorder="1" applyAlignment="1">
      <alignment vertical="center"/>
    </xf>
    <xf numFmtId="179" fontId="12" fillId="0" borderId="34" xfId="50" applyNumberFormat="1" applyFill="1" applyBorder="1" applyAlignment="1">
      <alignment vertical="center"/>
    </xf>
    <xf numFmtId="179" fontId="12" fillId="0" borderId="35" xfId="50" applyNumberFormat="1" applyBorder="1" applyAlignment="1">
      <alignment vertical="center"/>
    </xf>
    <xf numFmtId="179" fontId="12" fillId="0" borderId="14" xfId="61" applyNumberFormat="1" applyFill="1" applyBorder="1" applyAlignment="1">
      <alignment horizontal="center" vertical="center"/>
      <protection/>
    </xf>
    <xf numFmtId="179" fontId="4" fillId="0" borderId="0" xfId="61" applyNumberFormat="1" applyFont="1" applyAlignment="1">
      <alignment horizontal="left" vertical="center"/>
      <protection/>
    </xf>
    <xf numFmtId="179" fontId="12" fillId="0" borderId="0" xfId="61" applyNumberFormat="1" applyAlignment="1">
      <alignment horizontal="center" vertical="center"/>
      <protection/>
    </xf>
    <xf numFmtId="3" fontId="12" fillId="0" borderId="0" xfId="50" applyNumberFormat="1" applyAlignment="1">
      <alignment vertical="center"/>
    </xf>
    <xf numFmtId="3" fontId="12" fillId="0" borderId="32" xfId="50" applyNumberFormat="1" applyFont="1" applyFill="1" applyBorder="1" applyAlignment="1">
      <alignment horizontal="right" vertical="center"/>
    </xf>
    <xf numFmtId="3" fontId="12" fillId="0" borderId="32" xfId="50" applyNumberFormat="1" applyFill="1" applyBorder="1" applyAlignment="1">
      <alignment vertical="center"/>
    </xf>
    <xf numFmtId="0" fontId="3" fillId="0" borderId="30" xfId="0" applyFont="1" applyBorder="1" applyAlignment="1">
      <alignment vertical="center"/>
    </xf>
    <xf numFmtId="0" fontId="3" fillId="0" borderId="36" xfId="0" applyFont="1" applyBorder="1" applyAlignment="1">
      <alignment horizontal="center" vertical="center"/>
    </xf>
    <xf numFmtId="0" fontId="12" fillId="0" borderId="0" xfId="61" applyBorder="1">
      <alignment vertical="center"/>
      <protection/>
    </xf>
    <xf numFmtId="3" fontId="12" fillId="0" borderId="37" xfId="50" applyNumberFormat="1" applyFill="1" applyBorder="1" applyAlignment="1">
      <alignment vertical="center"/>
    </xf>
    <xf numFmtId="38" fontId="12" fillId="0" borderId="38" xfId="50" applyBorder="1" applyAlignment="1">
      <alignment vertical="center"/>
    </xf>
    <xf numFmtId="0" fontId="0" fillId="0" borderId="0" xfId="0" applyBorder="1" applyAlignment="1">
      <alignment vertical="center"/>
    </xf>
    <xf numFmtId="0" fontId="0" fillId="0" borderId="34" xfId="0" applyBorder="1" applyAlignment="1">
      <alignment vertical="center"/>
    </xf>
    <xf numFmtId="179" fontId="12" fillId="0" borderId="39" xfId="50" applyNumberFormat="1" applyBorder="1" applyAlignment="1">
      <alignment vertical="center"/>
    </xf>
    <xf numFmtId="0" fontId="0" fillId="0" borderId="14" xfId="0" applyBorder="1" applyAlignment="1">
      <alignment vertical="center"/>
    </xf>
    <xf numFmtId="0" fontId="0" fillId="0" borderId="39" xfId="0" applyBorder="1" applyAlignment="1">
      <alignment vertical="center"/>
    </xf>
    <xf numFmtId="0" fontId="0" fillId="0" borderId="32"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179" fontId="12" fillId="0" borderId="43" xfId="50" applyNumberFormat="1" applyBorder="1" applyAlignment="1">
      <alignment vertical="center"/>
    </xf>
    <xf numFmtId="179" fontId="12" fillId="0" borderId="44" xfId="61" applyNumberFormat="1" applyFill="1" applyBorder="1" applyAlignment="1">
      <alignment horizontal="center" vertical="center"/>
      <protection/>
    </xf>
    <xf numFmtId="179" fontId="12" fillId="0" borderId="42" xfId="50" applyNumberFormat="1" applyBorder="1" applyAlignment="1">
      <alignment vertical="center"/>
    </xf>
    <xf numFmtId="0" fontId="12" fillId="0" borderId="33" xfId="61" applyFill="1" applyBorder="1" applyAlignment="1">
      <alignment horizontal="center" vertical="center"/>
      <protection/>
    </xf>
    <xf numFmtId="0" fontId="12" fillId="0" borderId="34" xfId="61" applyFill="1" applyBorder="1" applyAlignment="1">
      <alignment horizontal="center" vertical="center"/>
      <protection/>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6" fillId="0" borderId="45" xfId="0" applyFont="1" applyBorder="1" applyAlignment="1">
      <alignment horizontal="center" vertical="center"/>
    </xf>
    <xf numFmtId="0" fontId="10" fillId="0" borderId="26"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181" fontId="6" fillId="0" borderId="50" xfId="0" applyNumberFormat="1" applyFont="1" applyBorder="1" applyAlignment="1">
      <alignment horizontal="center" vertical="center"/>
    </xf>
    <xf numFmtId="181" fontId="6" fillId="0" borderId="38" xfId="0" applyNumberFormat="1" applyFont="1" applyBorder="1" applyAlignment="1">
      <alignment horizontal="center" vertical="center"/>
    </xf>
    <xf numFmtId="181" fontId="6" fillId="0" borderId="51" xfId="0" applyNumberFormat="1" applyFont="1" applyBorder="1" applyAlignment="1">
      <alignment horizontal="center" vertical="center"/>
    </xf>
    <xf numFmtId="181" fontId="6" fillId="0" borderId="48"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52"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36" xfId="0" applyNumberFormat="1"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55" xfId="0" applyBorder="1" applyAlignment="1">
      <alignment vertical="center"/>
    </xf>
    <xf numFmtId="176" fontId="3" fillId="0" borderId="46" xfId="0" applyNumberFormat="1" applyFont="1" applyBorder="1" applyAlignment="1">
      <alignment horizontal="center" vertical="center"/>
    </xf>
    <xf numFmtId="176" fontId="3" fillId="0" borderId="49" xfId="0" applyNumberFormat="1" applyFont="1" applyBorder="1" applyAlignment="1">
      <alignment horizontal="center" vertical="center"/>
    </xf>
    <xf numFmtId="176" fontId="4" fillId="0" borderId="56" xfId="0" applyNumberFormat="1" applyFont="1" applyBorder="1" applyAlignment="1">
      <alignment horizontal="center" vertical="center"/>
    </xf>
    <xf numFmtId="0" fontId="12" fillId="0" borderId="5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46" xfId="0" applyFont="1" applyBorder="1" applyAlignment="1">
      <alignment horizontal="center" vertical="center"/>
    </xf>
    <xf numFmtId="0" fontId="3" fillId="0" borderId="58"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9" xfId="0" applyFont="1"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vertical="center"/>
    </xf>
    <xf numFmtId="0" fontId="0" fillId="0" borderId="51"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vertical="center"/>
    </xf>
    <xf numFmtId="176" fontId="6" fillId="0" borderId="50"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61"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62" xfId="0" applyNumberFormat="1" applyFont="1" applyBorder="1" applyAlignment="1">
      <alignment horizontal="center" vertical="center"/>
    </xf>
    <xf numFmtId="0" fontId="11" fillId="0" borderId="14" xfId="0" applyFont="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6"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60" xfId="0" applyBorder="1" applyAlignment="1">
      <alignmen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62" xfId="0" applyBorder="1" applyAlignment="1">
      <alignment vertical="center"/>
    </xf>
    <xf numFmtId="176" fontId="4" fillId="0" borderId="70" xfId="0" applyNumberFormat="1" applyFont="1" applyBorder="1" applyAlignment="1">
      <alignment horizontal="center" vertical="center"/>
    </xf>
    <xf numFmtId="181" fontId="6" fillId="0" borderId="59" xfId="0" applyNumberFormat="1" applyFont="1" applyBorder="1" applyAlignment="1">
      <alignment horizontal="center" vertical="center"/>
    </xf>
    <xf numFmtId="181" fontId="6" fillId="0" borderId="26"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60" xfId="0" applyNumberFormat="1" applyFont="1" applyBorder="1" applyAlignment="1">
      <alignment horizontal="center" vertical="center"/>
    </xf>
    <xf numFmtId="0" fontId="6" fillId="0" borderId="71" xfId="0" applyFont="1" applyBorder="1" applyAlignment="1">
      <alignment horizontal="center" vertical="center"/>
    </xf>
    <xf numFmtId="0" fontId="10" fillId="0" borderId="38" xfId="0" applyFont="1" applyBorder="1" applyAlignment="1">
      <alignment horizontal="center" vertical="center"/>
    </xf>
    <xf numFmtId="0" fontId="10" fillId="0" borderId="60" xfId="0"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81" fontId="6" fillId="0" borderId="35" xfId="0" applyNumberFormat="1" applyFont="1" applyBorder="1" applyAlignment="1">
      <alignment horizontal="center" vertical="center"/>
    </xf>
    <xf numFmtId="181" fontId="6" fillId="0" borderId="14"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13" fillId="0" borderId="70" xfId="0" applyNumberFormat="1" applyFont="1" applyBorder="1" applyAlignment="1">
      <alignment horizontal="center" vertical="center"/>
    </xf>
    <xf numFmtId="0" fontId="0" fillId="0" borderId="74" xfId="0" applyBorder="1" applyAlignment="1">
      <alignment horizontal="center" vertical="center"/>
    </xf>
    <xf numFmtId="0" fontId="6" fillId="6" borderId="71" xfId="0" applyFont="1" applyFill="1" applyBorder="1" applyAlignment="1" applyProtection="1">
      <alignment horizontal="center" vertical="center"/>
      <protection locked="0"/>
    </xf>
    <xf numFmtId="0" fontId="10" fillId="6" borderId="38" xfId="0" applyFont="1" applyFill="1" applyBorder="1" applyAlignment="1" applyProtection="1">
      <alignment horizontal="center" vertical="center"/>
      <protection locked="0"/>
    </xf>
    <xf numFmtId="0" fontId="10" fillId="6" borderId="60" xfId="0" applyFont="1" applyFill="1" applyBorder="1" applyAlignment="1" applyProtection="1">
      <alignment horizontal="center" vertical="center"/>
      <protection locked="0"/>
    </xf>
    <xf numFmtId="0" fontId="10" fillId="6" borderId="75"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39" xfId="0" applyFont="1" applyFill="1" applyBorder="1" applyAlignment="1" applyProtection="1">
      <alignment horizontal="center" vertical="center"/>
      <protection locked="0"/>
    </xf>
    <xf numFmtId="0" fontId="3" fillId="0" borderId="60"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0" fillId="0" borderId="38" xfId="0" applyBorder="1" applyAlignment="1">
      <alignment horizontal="center" vertical="center"/>
    </xf>
    <xf numFmtId="176" fontId="3" fillId="0" borderId="77" xfId="0" applyNumberFormat="1" applyFont="1" applyBorder="1" applyAlignment="1">
      <alignment horizontal="center" vertical="center"/>
    </xf>
    <xf numFmtId="0" fontId="12" fillId="0" borderId="74"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0" fillId="0" borderId="79" xfId="0" applyBorder="1" applyAlignment="1">
      <alignment vertical="center"/>
    </xf>
    <xf numFmtId="0" fontId="7" fillId="0" borderId="80" xfId="0" applyFont="1"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3" fillId="0" borderId="80" xfId="0" applyFont="1" applyBorder="1" applyAlignment="1">
      <alignment horizontal="center" vertical="center"/>
    </xf>
    <xf numFmtId="0" fontId="0" fillId="0" borderId="83" xfId="0" applyBorder="1" applyAlignment="1">
      <alignment vertical="center"/>
    </xf>
    <xf numFmtId="0" fontId="3" fillId="0" borderId="66" xfId="0" applyFont="1" applyBorder="1" applyAlignment="1">
      <alignment horizontal="center" vertical="center"/>
    </xf>
    <xf numFmtId="0" fontId="3" fillId="0" borderId="31" xfId="0" applyFont="1" applyBorder="1" applyAlignment="1">
      <alignment horizontal="center" vertical="center"/>
    </xf>
    <xf numFmtId="0" fontId="3" fillId="0" borderId="68" xfId="0" applyFont="1" applyBorder="1" applyAlignment="1">
      <alignment horizontal="center" vertical="center"/>
    </xf>
    <xf numFmtId="0" fontId="3" fillId="0" borderId="84" xfId="0" applyFont="1" applyBorder="1" applyAlignment="1">
      <alignment horizontal="center" vertical="center"/>
    </xf>
    <xf numFmtId="0" fontId="0" fillId="0" borderId="26" xfId="0" applyBorder="1" applyAlignment="1">
      <alignment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0" fillId="0" borderId="34" xfId="0" applyBorder="1" applyAlignment="1">
      <alignment vertical="center"/>
    </xf>
    <xf numFmtId="0" fontId="3" fillId="0" borderId="35" xfId="0" applyFont="1" applyBorder="1" applyAlignment="1">
      <alignment horizontal="center" vertical="center"/>
    </xf>
    <xf numFmtId="0" fontId="12" fillId="0" borderId="14" xfId="0" applyFont="1" applyBorder="1" applyAlignment="1">
      <alignment vertical="center"/>
    </xf>
    <xf numFmtId="0" fontId="12" fillId="0" borderId="39" xfId="0" applyFont="1" applyBorder="1" applyAlignment="1">
      <alignmen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0" fillId="0" borderId="51" xfId="0" applyBorder="1" applyAlignment="1">
      <alignment vertical="center"/>
    </xf>
    <xf numFmtId="0" fontId="0" fillId="0" borderId="48" xfId="0" applyBorder="1" applyAlignment="1">
      <alignment vertical="center"/>
    </xf>
    <xf numFmtId="38" fontId="6" fillId="0" borderId="59" xfId="48" applyFont="1" applyBorder="1" applyAlignment="1">
      <alignment horizontal="center" vertical="center"/>
    </xf>
    <xf numFmtId="38" fontId="6" fillId="0" borderId="26" xfId="48" applyFont="1" applyBorder="1" applyAlignment="1">
      <alignment horizontal="center" vertical="center"/>
    </xf>
    <xf numFmtId="38" fontId="6" fillId="0" borderId="51" xfId="48" applyFont="1" applyBorder="1" applyAlignment="1">
      <alignment horizontal="center" vertical="center"/>
    </xf>
    <xf numFmtId="38" fontId="6" fillId="0" borderId="48" xfId="48" applyFont="1" applyBorder="1" applyAlignment="1">
      <alignment horizontal="center" vertical="center"/>
    </xf>
    <xf numFmtId="0" fontId="7" fillId="0" borderId="26" xfId="0" applyFont="1" applyBorder="1" applyAlignment="1">
      <alignment horizontal="center" vertical="center"/>
    </xf>
    <xf numFmtId="0" fontId="0" fillId="0" borderId="85" xfId="0" applyBorder="1" applyAlignment="1">
      <alignment vertical="center"/>
    </xf>
    <xf numFmtId="0" fontId="0" fillId="0" borderId="73" xfId="0" applyBorder="1" applyAlignment="1">
      <alignment vertical="center"/>
    </xf>
    <xf numFmtId="38" fontId="6" fillId="0" borderId="86" xfId="48" applyFont="1" applyBorder="1" applyAlignment="1">
      <alignment horizontal="center" vertical="center"/>
    </xf>
    <xf numFmtId="38" fontId="6" fillId="0" borderId="28" xfId="48"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9" xfId="0" applyBorder="1" applyAlignment="1">
      <alignment vertical="center"/>
    </xf>
    <xf numFmtId="0" fontId="3" fillId="0" borderId="87" xfId="0" applyFont="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vertical="center"/>
    </xf>
    <xf numFmtId="0" fontId="3" fillId="0" borderId="88" xfId="0" applyFont="1" applyBorder="1" applyAlignment="1">
      <alignment horizontal="center" vertical="center"/>
    </xf>
    <xf numFmtId="0" fontId="0" fillId="0" borderId="63" xfId="0" applyBorder="1" applyAlignment="1">
      <alignment vertical="center"/>
    </xf>
    <xf numFmtId="0" fontId="0" fillId="0" borderId="33" xfId="0" applyBorder="1" applyAlignment="1">
      <alignment vertical="center"/>
    </xf>
    <xf numFmtId="0" fontId="0" fillId="0" borderId="64" xfId="0" applyBorder="1" applyAlignment="1">
      <alignment vertical="center"/>
    </xf>
    <xf numFmtId="0" fontId="3" fillId="0" borderId="83" xfId="0" applyFont="1" applyBorder="1" applyAlignment="1">
      <alignment horizontal="center" vertical="center"/>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38" xfId="0" applyBorder="1" applyAlignment="1">
      <alignment vertical="center"/>
    </xf>
    <xf numFmtId="180" fontId="6" fillId="0" borderId="50" xfId="48" applyNumberFormat="1" applyFont="1" applyBorder="1" applyAlignment="1">
      <alignment horizontal="center" vertical="center"/>
    </xf>
    <xf numFmtId="180" fontId="6" fillId="0" borderId="38" xfId="48" applyNumberFormat="1" applyFont="1" applyBorder="1" applyAlignment="1">
      <alignment horizontal="center" vertical="center"/>
    </xf>
    <xf numFmtId="180" fontId="6" fillId="0" borderId="33" xfId="48" applyNumberFormat="1" applyFont="1" applyBorder="1" applyAlignment="1">
      <alignment horizontal="center" vertical="center"/>
    </xf>
    <xf numFmtId="180" fontId="6" fillId="0" borderId="0" xfId="48" applyNumberFormat="1" applyFont="1" applyBorder="1" applyAlignment="1">
      <alignment horizontal="center" vertical="center"/>
    </xf>
    <xf numFmtId="0" fontId="7" fillId="0" borderId="38" xfId="0" applyFont="1" applyBorder="1" applyAlignment="1">
      <alignment horizontal="center" vertical="center"/>
    </xf>
    <xf numFmtId="0" fontId="0" fillId="0" borderId="72" xfId="0" applyBorder="1" applyAlignment="1">
      <alignment vertical="center"/>
    </xf>
    <xf numFmtId="0" fontId="3" fillId="0" borderId="89"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38" fontId="6" fillId="0" borderId="51" xfId="48" applyFont="1" applyBorder="1" applyAlignment="1">
      <alignment horizontal="center" vertical="center" wrapText="1"/>
    </xf>
    <xf numFmtId="38" fontId="6" fillId="0" borderId="48" xfId="48" applyFont="1" applyBorder="1" applyAlignment="1">
      <alignment horizontal="center" vertical="center" wrapText="1"/>
    </xf>
    <xf numFmtId="0" fontId="3" fillId="0" borderId="69" xfId="0" applyFont="1" applyBorder="1" applyAlignment="1">
      <alignment horizontal="center" vertical="center"/>
    </xf>
    <xf numFmtId="0" fontId="3" fillId="0" borderId="38" xfId="0" applyFont="1"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8" xfId="0" applyBorder="1" applyAlignment="1">
      <alignment vertical="center"/>
    </xf>
    <xf numFmtId="0" fontId="3" fillId="0" borderId="98" xfId="0" applyFont="1" applyBorder="1" applyAlignment="1">
      <alignment horizontal="center" vertical="center" wrapText="1"/>
    </xf>
    <xf numFmtId="0" fontId="0" fillId="0" borderId="28" xfId="0" applyBorder="1" applyAlignment="1">
      <alignment horizontal="center" vertical="center" wrapText="1"/>
    </xf>
    <xf numFmtId="0" fontId="0" fillId="0" borderId="99" xfId="0" applyBorder="1" applyAlignment="1">
      <alignment horizontal="center" vertical="center" wrapText="1"/>
    </xf>
    <xf numFmtId="38" fontId="6" fillId="0" borderId="86" xfId="48" applyFont="1" applyBorder="1" applyAlignment="1">
      <alignment horizontal="center" vertical="center" wrapText="1"/>
    </xf>
    <xf numFmtId="38" fontId="6" fillId="0" borderId="28" xfId="48" applyFont="1" applyBorder="1" applyAlignment="1">
      <alignment horizontal="center" vertical="center" wrapText="1"/>
    </xf>
    <xf numFmtId="0" fontId="3" fillId="0" borderId="22" xfId="0" applyFont="1" applyBorder="1" applyAlignment="1">
      <alignment horizontal="center" vertical="center"/>
    </xf>
    <xf numFmtId="0" fontId="3" fillId="0" borderId="65" xfId="0" applyFont="1" applyBorder="1" applyAlignment="1">
      <alignment horizontal="center" vertical="center"/>
    </xf>
    <xf numFmtId="0" fontId="3" fillId="0" borderId="100" xfId="0" applyFont="1" applyBorder="1" applyAlignment="1">
      <alignment horizontal="center" vertical="center"/>
    </xf>
    <xf numFmtId="179" fontId="6" fillId="6" borderId="101" xfId="0" applyNumberFormat="1" applyFont="1" applyFill="1" applyBorder="1" applyAlignment="1" applyProtection="1">
      <alignment horizontal="center" vertical="center"/>
      <protection locked="0"/>
    </xf>
    <xf numFmtId="179" fontId="6" fillId="6" borderId="100" xfId="0" applyNumberFormat="1" applyFont="1" applyFill="1" applyBorder="1" applyAlignment="1" applyProtection="1">
      <alignment horizontal="center" vertical="center"/>
      <protection locked="0"/>
    </xf>
    <xf numFmtId="0" fontId="3" fillId="0" borderId="102"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30" xfId="0" applyBorder="1" applyAlignment="1">
      <alignment vertical="center"/>
    </xf>
    <xf numFmtId="0" fontId="12" fillId="0" borderId="30" xfId="0" applyFont="1" applyBorder="1" applyAlignment="1">
      <alignment horizontal="center" vertical="center" wrapText="1"/>
    </xf>
    <xf numFmtId="0" fontId="12" fillId="0" borderId="103" xfId="0" applyFont="1" applyBorder="1" applyAlignment="1">
      <alignment horizontal="center" vertical="center" wrapText="1"/>
    </xf>
    <xf numFmtId="38" fontId="6" fillId="0" borderId="104" xfId="48" applyFont="1" applyBorder="1" applyAlignment="1">
      <alignment horizontal="center" vertical="center" wrapText="1"/>
    </xf>
    <xf numFmtId="38" fontId="6" fillId="0" borderId="30" xfId="48" applyFont="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5" xfId="0" applyFont="1" applyFill="1" applyBorder="1" applyAlignment="1">
      <alignment horizontal="center" vertical="center"/>
    </xf>
    <xf numFmtId="179" fontId="6" fillId="6" borderId="80" xfId="0" applyNumberFormat="1" applyFont="1" applyFill="1" applyBorder="1" applyAlignment="1" applyProtection="1">
      <alignment horizontal="center" vertical="center"/>
      <protection locked="0"/>
    </xf>
    <xf numFmtId="179" fontId="6" fillId="6" borderId="81" xfId="0" applyNumberFormat="1" applyFont="1" applyFill="1" applyBorder="1" applyAlignment="1" applyProtection="1">
      <alignment horizontal="center" vertical="center"/>
      <protection locked="0"/>
    </xf>
    <xf numFmtId="0" fontId="6" fillId="6" borderId="81" xfId="0" applyFont="1" applyFill="1" applyBorder="1" applyAlignment="1" applyProtection="1">
      <alignment horizontal="center" vertical="center"/>
      <protection locked="0"/>
    </xf>
    <xf numFmtId="179" fontId="6" fillId="6" borderId="61" xfId="0" applyNumberFormat="1" applyFont="1" applyFill="1" applyBorder="1" applyAlignment="1" applyProtection="1">
      <alignment horizontal="center" vertical="center"/>
      <protection locked="0"/>
    </xf>
    <xf numFmtId="179" fontId="6" fillId="6" borderId="22" xfId="0" applyNumberFormat="1" applyFont="1" applyFill="1" applyBorder="1" applyAlignment="1" applyProtection="1">
      <alignment horizontal="center" vertical="center"/>
      <protection locked="0"/>
    </xf>
    <xf numFmtId="0" fontId="3" fillId="0" borderId="105" xfId="0" applyFont="1" applyBorder="1" applyAlignment="1">
      <alignment horizontal="center" vertical="center"/>
    </xf>
    <xf numFmtId="0" fontId="6" fillId="0" borderId="81" xfId="0" applyFont="1" applyFill="1" applyBorder="1" applyAlignment="1" applyProtection="1">
      <alignment horizontal="center" vertical="center"/>
      <protection/>
    </xf>
    <xf numFmtId="0" fontId="6" fillId="6" borderId="38" xfId="0" applyFont="1" applyFill="1" applyBorder="1" applyAlignment="1" applyProtection="1">
      <alignment horizontal="center" vertical="center"/>
      <protection locked="0"/>
    </xf>
    <xf numFmtId="179" fontId="6" fillId="6" borderId="50" xfId="0" applyNumberFormat="1" applyFont="1" applyFill="1" applyBorder="1" applyAlignment="1" applyProtection="1">
      <alignment horizontal="center" vertical="center"/>
      <protection locked="0"/>
    </xf>
    <xf numFmtId="179" fontId="6" fillId="6" borderId="38" xfId="0" applyNumberFormat="1" applyFont="1" applyFill="1" applyBorder="1" applyAlignment="1" applyProtection="1">
      <alignment horizontal="center" vertical="center"/>
      <protection locked="0"/>
    </xf>
    <xf numFmtId="0" fontId="3" fillId="0" borderId="72" xfId="0" applyFont="1" applyBorder="1" applyAlignment="1">
      <alignment horizontal="center" vertical="center"/>
    </xf>
    <xf numFmtId="0" fontId="3" fillId="0" borderId="104" xfId="0" applyFont="1" applyBorder="1" applyAlignment="1">
      <alignment horizontal="center" vertical="center"/>
    </xf>
    <xf numFmtId="0" fontId="3" fillId="0" borderId="30" xfId="0" applyFont="1" applyBorder="1" applyAlignment="1">
      <alignment horizontal="center" vertical="center"/>
    </xf>
    <xf numFmtId="0" fontId="3" fillId="0" borderId="106" xfId="0" applyFont="1" applyBorder="1" applyAlignment="1">
      <alignment horizontal="center" vertical="center"/>
    </xf>
    <xf numFmtId="0" fontId="3" fillId="0" borderId="64" xfId="0" applyFont="1" applyBorder="1" applyAlignment="1">
      <alignment horizontal="center" vertical="center"/>
    </xf>
    <xf numFmtId="0" fontId="6" fillId="6" borderId="107" xfId="0" applyFont="1" applyFill="1" applyBorder="1" applyAlignment="1" applyProtection="1">
      <alignment horizontal="center" vertical="center"/>
      <protection locked="0"/>
    </xf>
    <xf numFmtId="0" fontId="6" fillId="6" borderId="108"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6" fillId="6" borderId="0" xfId="0" applyFont="1" applyFill="1" applyBorder="1" applyAlignment="1" applyProtection="1">
      <alignment horizontal="center" vertical="center"/>
      <protection locked="0"/>
    </xf>
    <xf numFmtId="0" fontId="3" fillId="0" borderId="109" xfId="0" applyFont="1" applyBorder="1" applyAlignment="1">
      <alignment horizontal="center" vertical="center"/>
    </xf>
    <xf numFmtId="186" fontId="6" fillId="0" borderId="110" xfId="0" applyNumberFormat="1" applyFont="1" applyBorder="1" applyAlignment="1" applyProtection="1">
      <alignment horizontal="center" vertical="center" wrapText="1"/>
      <protection/>
    </xf>
    <xf numFmtId="186" fontId="6" fillId="0" borderId="108" xfId="0" applyNumberFormat="1" applyFont="1" applyBorder="1" applyAlignment="1" applyProtection="1">
      <alignment horizontal="center" vertical="center" wrapText="1"/>
      <protection/>
    </xf>
    <xf numFmtId="186" fontId="6" fillId="0" borderId="111" xfId="0" applyNumberFormat="1" applyFont="1" applyBorder="1" applyAlignment="1" applyProtection="1">
      <alignment horizontal="center" vertical="center" wrapText="1"/>
      <protection/>
    </xf>
    <xf numFmtId="0" fontId="3" fillId="0" borderId="10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6" borderId="112" xfId="0" applyFont="1" applyFill="1" applyBorder="1" applyAlignment="1" applyProtection="1">
      <alignment horizontal="center" vertical="center"/>
      <protection locked="0"/>
    </xf>
    <xf numFmtId="0" fontId="6" fillId="6" borderId="31" xfId="0" applyFont="1" applyFill="1" applyBorder="1" applyAlignment="1" applyProtection="1">
      <alignment horizontal="center" vertical="center"/>
      <protection locked="0"/>
    </xf>
    <xf numFmtId="176" fontId="6" fillId="6" borderId="33" xfId="0" applyNumberFormat="1" applyFont="1" applyFill="1" applyBorder="1" applyAlignment="1" applyProtection="1">
      <alignment horizontal="center" vertical="center"/>
      <protection locked="0"/>
    </xf>
    <xf numFmtId="176" fontId="6" fillId="6" borderId="0" xfId="0" applyNumberFormat="1" applyFont="1" applyFill="1" applyBorder="1" applyAlignment="1" applyProtection="1">
      <alignment horizontal="center" vertical="center"/>
      <protection locked="0"/>
    </xf>
    <xf numFmtId="176" fontId="6" fillId="0" borderId="104" xfId="0" applyNumberFormat="1" applyFont="1" applyBorder="1" applyAlignment="1">
      <alignment horizontal="center" vertical="center" wrapText="1"/>
    </xf>
    <xf numFmtId="176" fontId="6" fillId="0" borderId="30" xfId="0" applyNumberFormat="1" applyFont="1" applyBorder="1" applyAlignment="1">
      <alignment horizontal="center" vertical="center" wrapText="1"/>
    </xf>
    <xf numFmtId="0" fontId="3" fillId="0" borderId="110"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176" fontId="6" fillId="6" borderId="80" xfId="0" applyNumberFormat="1" applyFont="1" applyFill="1" applyBorder="1" applyAlignment="1" applyProtection="1">
      <alignment horizontal="center" vertical="center"/>
      <protection locked="0"/>
    </xf>
    <xf numFmtId="176" fontId="6" fillId="6" borderId="81" xfId="0" applyNumberFormat="1" applyFont="1" applyFill="1" applyBorder="1" applyAlignment="1" applyProtection="1">
      <alignment horizontal="center" vertical="center"/>
      <protection locked="0"/>
    </xf>
    <xf numFmtId="176" fontId="6" fillId="6" borderId="113" xfId="0" applyNumberFormat="1" applyFont="1" applyFill="1" applyBorder="1" applyAlignment="1" applyProtection="1">
      <alignment horizontal="center" vertical="center"/>
      <protection locked="0"/>
    </xf>
    <xf numFmtId="176" fontId="6" fillId="6" borderId="108" xfId="0" applyNumberFormat="1" applyFont="1" applyFill="1" applyBorder="1" applyAlignment="1" applyProtection="1">
      <alignment horizontal="center" vertical="center"/>
      <protection locked="0"/>
    </xf>
    <xf numFmtId="49" fontId="9" fillId="6" borderId="69" xfId="0" applyNumberFormat="1" applyFont="1" applyFill="1" applyBorder="1" applyAlignment="1" applyProtection="1">
      <alignment horizontal="center" vertical="center"/>
      <protection locked="0"/>
    </xf>
    <xf numFmtId="49" fontId="0" fillId="6" borderId="38" xfId="0" applyNumberFormat="1" applyFill="1" applyBorder="1" applyAlignment="1" applyProtection="1">
      <alignment horizontal="center" vertical="center"/>
      <protection locked="0"/>
    </xf>
    <xf numFmtId="49" fontId="0" fillId="6" borderId="60" xfId="0" applyNumberFormat="1" applyFill="1" applyBorder="1" applyAlignment="1" applyProtection="1">
      <alignment horizontal="center" vertical="center"/>
      <protection locked="0"/>
    </xf>
    <xf numFmtId="49" fontId="0" fillId="6" borderId="21" xfId="0" applyNumberFormat="1" applyFill="1" applyBorder="1" applyAlignment="1" applyProtection="1">
      <alignment horizontal="center" vertical="center"/>
      <protection locked="0"/>
    </xf>
    <xf numFmtId="49" fontId="0" fillId="6" borderId="22" xfId="0" applyNumberFormat="1" applyFill="1" applyBorder="1" applyAlignment="1" applyProtection="1">
      <alignment horizontal="center" vertical="center"/>
      <protection locked="0"/>
    </xf>
    <xf numFmtId="49" fontId="0" fillId="6" borderId="62" xfId="0" applyNumberFormat="1" applyFill="1" applyBorder="1" applyAlignment="1" applyProtection="1">
      <alignment horizontal="center" vertical="center"/>
      <protection locked="0"/>
    </xf>
    <xf numFmtId="49" fontId="9" fillId="6" borderId="50" xfId="0" applyNumberFormat="1" applyFont="1" applyFill="1" applyBorder="1" applyAlignment="1" applyProtection="1">
      <alignment horizontal="center" vertical="center"/>
      <protection locked="0"/>
    </xf>
    <xf numFmtId="0" fontId="0" fillId="6" borderId="38" xfId="0" applyFill="1" applyBorder="1" applyAlignment="1" applyProtection="1">
      <alignment horizontal="center" vertical="center"/>
      <protection locked="0"/>
    </xf>
    <xf numFmtId="0" fontId="0" fillId="6" borderId="60" xfId="0" applyFill="1" applyBorder="1" applyAlignment="1" applyProtection="1">
      <alignment horizontal="center" vertical="center"/>
      <protection locked="0"/>
    </xf>
    <xf numFmtId="0" fontId="0" fillId="6" borderId="61"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49" fontId="0" fillId="6" borderId="61" xfId="0" applyNumberFormat="1" applyFill="1" applyBorder="1" applyAlignment="1" applyProtection="1">
      <alignment horizontal="center" vertical="center"/>
      <protection locked="0"/>
    </xf>
    <xf numFmtId="0" fontId="9" fillId="6" borderId="50" xfId="0" applyFont="1" applyFill="1" applyBorder="1" applyAlignment="1" applyProtection="1">
      <alignment horizontal="center" vertical="center"/>
      <protection locked="0"/>
    </xf>
    <xf numFmtId="0" fontId="0" fillId="6" borderId="72" xfId="0" applyFill="1" applyBorder="1" applyAlignment="1" applyProtection="1">
      <alignment horizontal="center" vertical="center"/>
      <protection locked="0"/>
    </xf>
    <xf numFmtId="0" fontId="0" fillId="6" borderId="65" xfId="0" applyFill="1" applyBorder="1" applyAlignment="1" applyProtection="1">
      <alignment horizontal="center" vertical="center"/>
      <protection locked="0"/>
    </xf>
    <xf numFmtId="0" fontId="6" fillId="6" borderId="114" xfId="0" applyFont="1" applyFill="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1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2" xfId="0" applyFont="1" applyFill="1" applyBorder="1" applyAlignment="1">
      <alignment horizontal="center" vertical="center"/>
    </xf>
    <xf numFmtId="0" fontId="11" fillId="0" borderId="0" xfId="0" applyFont="1" applyAlignment="1">
      <alignment horizontal="left" vertical="center" wrapText="1" indent="6"/>
    </xf>
    <xf numFmtId="0" fontId="5" fillId="0" borderId="115" xfId="0" applyFont="1" applyFill="1" applyBorder="1" applyAlignment="1">
      <alignment horizontal="center" vertical="center"/>
    </xf>
    <xf numFmtId="0" fontId="0" fillId="0" borderId="31" xfId="0" applyBorder="1" applyAlignment="1">
      <alignment horizontal="center" vertical="center"/>
    </xf>
    <xf numFmtId="0" fontId="5" fillId="0" borderId="66" xfId="0" applyFont="1" applyBorder="1" applyAlignment="1">
      <alignment horizontal="center" vertical="center"/>
    </xf>
    <xf numFmtId="0" fontId="0" fillId="0" borderId="67" xfId="0" applyBorder="1" applyAlignment="1">
      <alignment horizontal="center" vertical="center"/>
    </xf>
    <xf numFmtId="0" fontId="5" fillId="0" borderId="66" xfId="0" applyFont="1" applyFill="1" applyBorder="1" applyAlignment="1">
      <alignment horizontal="center" vertical="center"/>
    </xf>
    <xf numFmtId="0" fontId="0" fillId="0" borderId="31" xfId="0" applyBorder="1" applyAlignment="1">
      <alignment vertical="center"/>
    </xf>
    <xf numFmtId="186" fontId="6" fillId="6" borderId="18" xfId="0" applyNumberFormat="1" applyFont="1" applyFill="1" applyBorder="1" applyAlignment="1" applyProtection="1">
      <alignment horizontal="center" vertical="center" wrapText="1"/>
      <protection locked="0"/>
    </xf>
    <xf numFmtId="186" fontId="6" fillId="6" borderId="19" xfId="0" applyNumberFormat="1" applyFont="1" applyFill="1" applyBorder="1" applyAlignment="1" applyProtection="1">
      <alignment horizontal="center" vertical="center" wrapText="1"/>
      <protection locked="0"/>
    </xf>
    <xf numFmtId="186" fontId="6" fillId="6" borderId="116" xfId="0" applyNumberFormat="1" applyFont="1" applyFill="1" applyBorder="1" applyAlignment="1" applyProtection="1">
      <alignment horizontal="center" vertical="center" wrapText="1"/>
      <protection locked="0"/>
    </xf>
    <xf numFmtId="186" fontId="6" fillId="0" borderId="69" xfId="0" applyNumberFormat="1" applyFont="1" applyBorder="1" applyAlignment="1" applyProtection="1">
      <alignment horizontal="center" vertical="center" wrapText="1"/>
      <protection/>
    </xf>
    <xf numFmtId="186" fontId="6" fillId="0" borderId="38" xfId="0" applyNumberFormat="1" applyFont="1" applyBorder="1" applyAlignment="1" applyProtection="1">
      <alignment horizontal="center" vertical="center" wrapText="1"/>
      <protection/>
    </xf>
    <xf numFmtId="186" fontId="6" fillId="0" borderId="117" xfId="0" applyNumberFormat="1" applyFont="1" applyBorder="1" applyAlignment="1" applyProtection="1">
      <alignment horizontal="center" vertical="center" wrapText="1"/>
      <protection/>
    </xf>
    <xf numFmtId="0" fontId="3" fillId="0" borderId="118"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3" xfId="0" applyFont="1" applyFill="1" applyBorder="1" applyAlignment="1">
      <alignment horizontal="center" vertical="center"/>
    </xf>
    <xf numFmtId="179" fontId="6" fillId="6" borderId="33" xfId="0" applyNumberFormat="1" applyFont="1" applyFill="1" applyBorder="1" applyAlignment="1" applyProtection="1">
      <alignment horizontal="center" vertical="center"/>
      <protection locked="0"/>
    </xf>
    <xf numFmtId="179" fontId="6" fillId="6" borderId="0" xfId="0" applyNumberFormat="1" applyFont="1" applyFill="1" applyBorder="1" applyAlignment="1" applyProtection="1">
      <alignment horizontal="center" vertical="center"/>
      <protection locked="0"/>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5" xfId="0" applyFont="1" applyFill="1" applyBorder="1" applyAlignment="1">
      <alignment horizontal="center" vertical="center"/>
    </xf>
    <xf numFmtId="0" fontId="6" fillId="0" borderId="22" xfId="0" applyFont="1" applyFill="1" applyBorder="1" applyAlignment="1" applyProtection="1">
      <alignment horizontal="center" vertical="center"/>
      <protection/>
    </xf>
    <xf numFmtId="186" fontId="6" fillId="0" borderId="18" xfId="0" applyNumberFormat="1" applyFont="1" applyBorder="1" applyAlignment="1" applyProtection="1">
      <alignment horizontal="center" vertical="center" wrapText="1"/>
      <protection/>
    </xf>
    <xf numFmtId="186" fontId="6" fillId="0" borderId="19" xfId="0" applyNumberFormat="1" applyFont="1" applyBorder="1" applyAlignment="1" applyProtection="1">
      <alignment horizontal="center" vertical="center" wrapText="1"/>
      <protection/>
    </xf>
    <xf numFmtId="186" fontId="6" fillId="0" borderId="116" xfId="0" applyNumberFormat="1" applyFont="1" applyBorder="1" applyAlignment="1" applyProtection="1">
      <alignment horizontal="center" vertical="center" wrapText="1"/>
      <protection/>
    </xf>
    <xf numFmtId="186" fontId="6" fillId="0" borderId="118" xfId="0" applyNumberFormat="1" applyFont="1" applyBorder="1" applyAlignment="1" applyProtection="1">
      <alignment horizontal="center" vertical="center" wrapText="1"/>
      <protection/>
    </xf>
    <xf numFmtId="186" fontId="6" fillId="0" borderId="81" xfId="0" applyNumberFormat="1" applyFont="1" applyBorder="1" applyAlignment="1" applyProtection="1">
      <alignment horizontal="center" vertical="center" wrapText="1"/>
      <protection/>
    </xf>
    <xf numFmtId="186" fontId="6" fillId="0" borderId="120" xfId="0" applyNumberFormat="1" applyFont="1" applyBorder="1" applyAlignment="1" applyProtection="1">
      <alignment horizontal="center" vertical="center" wrapText="1"/>
      <protection/>
    </xf>
    <xf numFmtId="186" fontId="6" fillId="0" borderId="20" xfId="0" applyNumberFormat="1" applyFont="1" applyBorder="1" applyAlignment="1" applyProtection="1">
      <alignment horizontal="center" vertical="center" wrapText="1"/>
      <protection/>
    </xf>
    <xf numFmtId="186" fontId="6" fillId="0" borderId="0" xfId="0" applyNumberFormat="1" applyFont="1" applyBorder="1" applyAlignment="1" applyProtection="1">
      <alignment horizontal="center" vertical="center" wrapText="1"/>
      <protection/>
    </xf>
    <xf numFmtId="186" fontId="6" fillId="0" borderId="121" xfId="0" applyNumberFormat="1" applyFont="1" applyBorder="1" applyAlignment="1" applyProtection="1">
      <alignment horizontal="center" vertical="center" wrapText="1"/>
      <protection/>
    </xf>
    <xf numFmtId="0" fontId="6" fillId="0" borderId="100" xfId="0" applyFont="1" applyFill="1" applyBorder="1" applyAlignment="1" applyProtection="1">
      <alignment horizontal="center" vertical="center"/>
      <protection/>
    </xf>
    <xf numFmtId="176" fontId="4" fillId="0" borderId="33" xfId="0" applyNumberFormat="1" applyFont="1" applyBorder="1" applyAlignment="1">
      <alignment horizontal="center" vertical="center"/>
    </xf>
    <xf numFmtId="176" fontId="4" fillId="0" borderId="0" xfId="0" applyNumberFormat="1" applyFont="1" applyBorder="1" applyAlignment="1">
      <alignment horizontal="center" vertical="center"/>
    </xf>
    <xf numFmtId="186" fontId="6" fillId="0" borderId="122" xfId="0" applyNumberFormat="1" applyFont="1" applyBorder="1" applyAlignment="1" applyProtection="1">
      <alignment horizontal="center" vertical="center" wrapText="1"/>
      <protection/>
    </xf>
    <xf numFmtId="186" fontId="6" fillId="0" borderId="123" xfId="0" applyNumberFormat="1" applyFont="1" applyBorder="1" applyAlignment="1" applyProtection="1">
      <alignment horizontal="center" vertical="center" wrapText="1"/>
      <protection/>
    </xf>
    <xf numFmtId="186" fontId="6" fillId="0" borderId="124" xfId="0" applyNumberFormat="1" applyFont="1" applyBorder="1" applyAlignment="1" applyProtection="1">
      <alignment horizontal="center" vertical="center" wrapText="1"/>
      <protection/>
    </xf>
    <xf numFmtId="186" fontId="6" fillId="0" borderId="119" xfId="0" applyNumberFormat="1" applyFont="1" applyBorder="1" applyAlignment="1" applyProtection="1">
      <alignment horizontal="center" vertical="center" wrapText="1"/>
      <protection/>
    </xf>
    <xf numFmtId="186" fontId="6" fillId="0" borderId="100" xfId="0" applyNumberFormat="1" applyFont="1" applyBorder="1" applyAlignment="1" applyProtection="1">
      <alignment horizontal="center" vertical="center" wrapText="1"/>
      <protection/>
    </xf>
    <xf numFmtId="186" fontId="6" fillId="0" borderId="125" xfId="0" applyNumberFormat="1" applyFont="1" applyBorder="1" applyAlignment="1" applyProtection="1">
      <alignment horizontal="center" vertical="center" wrapText="1"/>
      <protection/>
    </xf>
    <xf numFmtId="49" fontId="9" fillId="0" borderId="69" xfId="0" applyNumberFormat="1" applyFont="1" applyFill="1" applyBorder="1" applyAlignment="1">
      <alignment horizontal="center"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2" xfId="0" applyBorder="1" applyAlignment="1">
      <alignment horizontal="center" vertical="center"/>
    </xf>
    <xf numFmtId="49" fontId="9" fillId="0" borderId="50" xfId="0" applyNumberFormat="1" applyFont="1" applyFill="1" applyBorder="1" applyAlignment="1">
      <alignment horizontal="center" vertical="center"/>
    </xf>
    <xf numFmtId="0" fontId="0" fillId="0" borderId="61" xfId="0" applyBorder="1" applyAlignment="1">
      <alignment horizontal="center" vertical="center"/>
    </xf>
    <xf numFmtId="0" fontId="9" fillId="0" borderId="50" xfId="0" applyFont="1" applyFill="1" applyBorder="1" applyAlignment="1">
      <alignment horizontal="center" vertical="center"/>
    </xf>
    <xf numFmtId="0" fontId="0" fillId="0" borderId="72" xfId="0" applyBorder="1" applyAlignment="1">
      <alignment horizontal="center" vertical="center"/>
    </xf>
    <xf numFmtId="0" fontId="0" fillId="0" borderId="65" xfId="0" applyBorder="1" applyAlignment="1">
      <alignment horizontal="center" vertical="center"/>
    </xf>
    <xf numFmtId="0" fontId="6" fillId="33" borderId="114" xfId="0" applyFont="1" applyFill="1" applyBorder="1" applyAlignment="1">
      <alignment horizontal="center" vertical="center"/>
    </xf>
    <xf numFmtId="0" fontId="6" fillId="33" borderId="81" xfId="0" applyFont="1" applyFill="1" applyBorder="1" applyAlignment="1">
      <alignment horizontal="center" vertical="center"/>
    </xf>
    <xf numFmtId="0" fontId="3" fillId="0" borderId="81" xfId="0" applyFont="1" applyBorder="1" applyAlignment="1">
      <alignment horizontal="center" vertical="center"/>
    </xf>
    <xf numFmtId="176" fontId="6" fillId="33" borderId="80" xfId="0" applyNumberFormat="1" applyFont="1" applyFill="1" applyBorder="1" applyAlignment="1">
      <alignment horizontal="center" vertical="center"/>
    </xf>
    <xf numFmtId="176" fontId="6" fillId="33" borderId="81" xfId="0" applyNumberFormat="1" applyFont="1" applyFill="1" applyBorder="1" applyAlignment="1">
      <alignment horizontal="center" vertical="center"/>
    </xf>
    <xf numFmtId="176" fontId="6" fillId="33" borderId="113" xfId="0" applyNumberFormat="1" applyFont="1" applyFill="1" applyBorder="1" applyAlignment="1">
      <alignment horizontal="center" vertical="center"/>
    </xf>
    <xf numFmtId="176" fontId="6" fillId="33" borderId="108" xfId="0" applyNumberFormat="1" applyFont="1" applyFill="1" applyBorder="1" applyAlignment="1">
      <alignment horizontal="center" vertical="center"/>
    </xf>
    <xf numFmtId="0" fontId="3" fillId="0" borderId="10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04" xfId="0" applyFont="1" applyBorder="1" applyAlignment="1">
      <alignment horizontal="center" vertical="center"/>
    </xf>
    <xf numFmtId="0" fontId="3" fillId="0" borderId="30" xfId="0" applyFont="1" applyBorder="1" applyAlignment="1">
      <alignment horizontal="center" vertical="center"/>
    </xf>
    <xf numFmtId="0" fontId="3" fillId="0" borderId="106" xfId="0" applyFont="1" applyBorder="1" applyAlignment="1">
      <alignment horizontal="center" vertical="center"/>
    </xf>
    <xf numFmtId="0" fontId="6" fillId="33" borderId="112" xfId="0" applyFont="1" applyFill="1" applyBorder="1" applyAlignment="1">
      <alignment horizontal="center" vertical="center"/>
    </xf>
    <xf numFmtId="0" fontId="6" fillId="33" borderId="31" xfId="0" applyFont="1" applyFill="1" applyBorder="1" applyAlignment="1">
      <alignment horizontal="center" vertical="center"/>
    </xf>
    <xf numFmtId="0" fontId="3" fillId="0" borderId="0" xfId="0" applyFont="1" applyBorder="1" applyAlignment="1">
      <alignment horizontal="center" vertical="center"/>
    </xf>
    <xf numFmtId="176" fontId="6" fillId="33" borderId="33" xfId="0" applyNumberFormat="1" applyFont="1" applyFill="1" applyBorder="1" applyAlignment="1">
      <alignment horizontal="center" vertical="center"/>
    </xf>
    <xf numFmtId="176" fontId="6" fillId="33" borderId="0" xfId="0" applyNumberFormat="1" applyFont="1" applyFill="1" applyBorder="1" applyAlignment="1">
      <alignment horizontal="center" vertical="center"/>
    </xf>
    <xf numFmtId="0" fontId="6" fillId="33" borderId="0" xfId="0" applyFont="1" applyFill="1" applyBorder="1" applyAlignment="1">
      <alignment horizontal="center" vertical="center"/>
    </xf>
    <xf numFmtId="0" fontId="6" fillId="33" borderId="33" xfId="0" applyFont="1" applyFill="1" applyBorder="1" applyAlignment="1">
      <alignment horizontal="center" vertical="center"/>
    </xf>
    <xf numFmtId="0" fontId="3" fillId="0" borderId="102" xfId="0" applyFont="1" applyBorder="1" applyAlignment="1">
      <alignment horizontal="center" vertical="center" wrapText="1"/>
    </xf>
    <xf numFmtId="0" fontId="6" fillId="33" borderId="107" xfId="0" applyFont="1" applyFill="1" applyBorder="1" applyAlignment="1">
      <alignment horizontal="center" vertical="center"/>
    </xf>
    <xf numFmtId="0" fontId="6" fillId="33" borderId="108" xfId="0" applyFont="1" applyFill="1" applyBorder="1" applyAlignment="1">
      <alignment horizontal="center" vertical="center"/>
    </xf>
    <xf numFmtId="0" fontId="3" fillId="0" borderId="108" xfId="0" applyFont="1" applyBorder="1" applyAlignment="1">
      <alignment horizontal="center" vertical="center"/>
    </xf>
    <xf numFmtId="0" fontId="6" fillId="33" borderId="80" xfId="0" applyFont="1" applyFill="1" applyBorder="1" applyAlignment="1">
      <alignment horizontal="center" vertical="center"/>
    </xf>
    <xf numFmtId="0" fontId="3" fillId="0" borderId="83" xfId="0" applyFont="1" applyBorder="1" applyAlignment="1">
      <alignment horizontal="center" vertical="center"/>
    </xf>
    <xf numFmtId="0" fontId="3" fillId="0" borderId="109" xfId="0" applyFont="1" applyBorder="1" applyAlignment="1">
      <alignment horizontal="center" vertical="center"/>
    </xf>
    <xf numFmtId="0" fontId="3" fillId="0" borderId="64" xfId="0" applyFont="1" applyBorder="1" applyAlignment="1">
      <alignment horizontal="center" vertical="center"/>
    </xf>
    <xf numFmtId="0" fontId="3" fillId="0" borderId="30" xfId="0" applyFont="1" applyBorder="1" applyAlignment="1">
      <alignment horizontal="center" vertical="center" wrapText="1"/>
    </xf>
    <xf numFmtId="0" fontId="6" fillId="33" borderId="100" xfId="0" applyFont="1" applyFill="1" applyBorder="1" applyAlignment="1">
      <alignment horizontal="center" vertical="center"/>
    </xf>
    <xf numFmtId="0" fontId="3" fillId="0" borderId="100" xfId="0" applyFont="1" applyBorder="1" applyAlignment="1">
      <alignment horizontal="center" vertical="center"/>
    </xf>
    <xf numFmtId="0" fontId="6" fillId="33" borderId="38" xfId="0" applyFont="1" applyFill="1" applyBorder="1" applyAlignment="1">
      <alignment horizontal="center" vertical="center"/>
    </xf>
    <xf numFmtId="0" fontId="3" fillId="0" borderId="38" xfId="0" applyFont="1" applyBorder="1" applyAlignment="1">
      <alignment horizontal="center" vertical="center"/>
    </xf>
    <xf numFmtId="0" fontId="6" fillId="33" borderId="50" xfId="0" applyFont="1" applyFill="1" applyBorder="1" applyAlignment="1">
      <alignment horizontal="center" vertical="center"/>
    </xf>
    <xf numFmtId="0" fontId="3" fillId="0" borderId="72" xfId="0" applyFont="1" applyBorder="1" applyAlignment="1">
      <alignment horizontal="center" vertical="center"/>
    </xf>
    <xf numFmtId="176" fontId="6" fillId="33" borderId="101" xfId="0" applyNumberFormat="1" applyFont="1" applyFill="1" applyBorder="1" applyAlignment="1">
      <alignment horizontal="center" vertical="center"/>
    </xf>
    <xf numFmtId="176" fontId="6" fillId="33" borderId="100" xfId="0" applyNumberFormat="1" applyFont="1" applyFill="1" applyBorder="1" applyAlignment="1">
      <alignment horizontal="center" vertical="center"/>
    </xf>
    <xf numFmtId="0" fontId="6" fillId="33" borderId="22" xfId="0" applyFont="1" applyFill="1" applyBorder="1" applyAlignment="1">
      <alignment horizontal="center" vertical="center"/>
    </xf>
    <xf numFmtId="0" fontId="3" fillId="0" borderId="22" xfId="0" applyFont="1" applyBorder="1" applyAlignment="1">
      <alignment horizontal="center" vertical="center"/>
    </xf>
    <xf numFmtId="176" fontId="6" fillId="33" borderId="61" xfId="0" applyNumberFormat="1" applyFont="1" applyFill="1" applyBorder="1" applyAlignment="1">
      <alignment horizontal="center" vertical="center"/>
    </xf>
    <xf numFmtId="176" fontId="6" fillId="33" borderId="22" xfId="0" applyNumberFormat="1" applyFont="1" applyFill="1" applyBorder="1" applyAlignment="1">
      <alignment horizontal="center" vertical="center"/>
    </xf>
    <xf numFmtId="0" fontId="3" fillId="0" borderId="65" xfId="0" applyFont="1" applyBorder="1" applyAlignment="1">
      <alignment horizontal="center" vertical="center"/>
    </xf>
    <xf numFmtId="0" fontId="3" fillId="0" borderId="105" xfId="0" applyFont="1" applyBorder="1" applyAlignment="1">
      <alignment horizontal="center" vertical="center"/>
    </xf>
    <xf numFmtId="0" fontId="3" fillId="0" borderId="115" xfId="0" applyFont="1" applyBorder="1" applyAlignment="1">
      <alignment horizontal="center" vertical="center" wrapText="1"/>
    </xf>
    <xf numFmtId="38" fontId="6" fillId="0" borderId="66" xfId="48" applyFont="1" applyBorder="1" applyAlignment="1">
      <alignment horizontal="center" vertical="center" wrapText="1"/>
    </xf>
    <xf numFmtId="38" fontId="6" fillId="0" borderId="31" xfId="48" applyFont="1" applyBorder="1" applyAlignment="1">
      <alignment horizontal="center" vertical="center" wrapText="1"/>
    </xf>
    <xf numFmtId="0" fontId="3" fillId="0" borderId="89" xfId="0" applyFont="1" applyBorder="1" applyAlignment="1">
      <alignment horizontal="center" vertical="center"/>
    </xf>
    <xf numFmtId="0" fontId="3" fillId="0" borderId="126" xfId="0" applyFont="1" applyBorder="1" applyAlignment="1">
      <alignment horizontal="center" vertical="center" wrapText="1"/>
    </xf>
    <xf numFmtId="0" fontId="12" fillId="0" borderId="127" xfId="0" applyFont="1" applyBorder="1" applyAlignment="1">
      <alignment horizontal="center" vertical="center" wrapText="1"/>
    </xf>
    <xf numFmtId="0" fontId="12" fillId="0" borderId="128" xfId="0" applyFont="1" applyBorder="1" applyAlignment="1">
      <alignment horizontal="center" vertical="center" wrapText="1"/>
    </xf>
    <xf numFmtId="38" fontId="6" fillId="0" borderId="129" xfId="48" applyFont="1" applyBorder="1" applyAlignment="1">
      <alignment horizontal="center" vertical="center" wrapText="1"/>
    </xf>
    <xf numFmtId="38" fontId="6" fillId="0" borderId="127" xfId="48" applyFont="1" applyBorder="1" applyAlignment="1">
      <alignment horizontal="center" vertical="center" wrapText="1"/>
    </xf>
    <xf numFmtId="0" fontId="3" fillId="0" borderId="66" xfId="0" applyFont="1" applyBorder="1" applyAlignment="1">
      <alignment horizontal="center" vertical="center"/>
    </xf>
    <xf numFmtId="0" fontId="3" fillId="0" borderId="3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87"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88" xfId="0" applyFont="1" applyBorder="1" applyAlignment="1">
      <alignment horizontal="center" vertical="center"/>
    </xf>
    <xf numFmtId="0" fontId="3" fillId="0" borderId="80" xfId="0" applyFont="1" applyBorder="1" applyAlignment="1">
      <alignment horizontal="center" vertical="center"/>
    </xf>
    <xf numFmtId="0" fontId="3" fillId="0" borderId="6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0" xfId="0" applyFont="1" applyBorder="1" applyAlignment="1">
      <alignment horizontal="center" vertical="center"/>
    </xf>
    <xf numFmtId="38" fontId="6" fillId="0" borderId="50" xfId="48" applyFont="1" applyBorder="1" applyAlignment="1">
      <alignment horizontal="center" vertical="center"/>
    </xf>
    <xf numFmtId="38" fontId="6" fillId="0" borderId="38" xfId="48" applyFont="1" applyBorder="1" applyAlignment="1">
      <alignment horizontal="center" vertical="center"/>
    </xf>
    <xf numFmtId="38" fontId="6" fillId="0" borderId="33" xfId="48" applyFont="1" applyBorder="1" applyAlignment="1">
      <alignment horizontal="center" vertical="center"/>
    </xf>
    <xf numFmtId="38" fontId="6" fillId="0" borderId="0" xfId="48" applyFont="1" applyBorder="1" applyAlignment="1">
      <alignment horizontal="center" vertical="center"/>
    </xf>
    <xf numFmtId="0" fontId="3" fillId="0" borderId="8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46" xfId="0" applyFont="1" applyBorder="1" applyAlignment="1">
      <alignment horizontal="center" vertical="center"/>
    </xf>
    <xf numFmtId="0" fontId="3" fillId="0" borderId="58"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9" xfId="0" applyFont="1" applyBorder="1" applyAlignment="1">
      <alignment horizontal="center" vertical="center"/>
    </xf>
    <xf numFmtId="0" fontId="3" fillId="0" borderId="84"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176" fontId="3" fillId="0" borderId="38"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77" xfId="0" applyNumberFormat="1" applyFont="1" applyBorder="1" applyAlignment="1">
      <alignment horizontal="center" vertical="center"/>
    </xf>
    <xf numFmtId="176" fontId="4" fillId="0" borderId="70" xfId="0" applyNumberFormat="1" applyFont="1" applyBorder="1" applyAlignment="1">
      <alignment horizontal="center" vertical="center"/>
    </xf>
    <xf numFmtId="0" fontId="6" fillId="33" borderId="71"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75"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39" xfId="0" applyFont="1" applyFill="1" applyBorder="1" applyAlignment="1">
      <alignment horizontal="center" vertical="center"/>
    </xf>
    <xf numFmtId="0" fontId="6" fillId="0" borderId="50"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center" vertical="center"/>
    </xf>
    <xf numFmtId="0" fontId="6" fillId="0" borderId="14"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7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176" fontId="3" fillId="0" borderId="60" xfId="0" applyNumberFormat="1" applyFont="1" applyBorder="1" applyAlignment="1">
      <alignment horizontal="center" vertical="center"/>
    </xf>
    <xf numFmtId="176" fontId="3" fillId="0" borderId="39" xfId="0" applyNumberFormat="1" applyFont="1" applyBorder="1" applyAlignment="1">
      <alignment horizontal="center" vertical="center"/>
    </xf>
    <xf numFmtId="0" fontId="6" fillId="0" borderId="51" xfId="0" applyFont="1" applyBorder="1" applyAlignment="1">
      <alignment horizontal="center" vertical="center"/>
    </xf>
    <xf numFmtId="0" fontId="6" fillId="0" borderId="48" xfId="0" applyFont="1" applyBorder="1" applyAlignment="1">
      <alignment horizontal="center" vertical="center"/>
    </xf>
    <xf numFmtId="176" fontId="3" fillId="0" borderId="48" xfId="0" applyNumberFormat="1" applyFont="1" applyBorder="1" applyAlignment="1">
      <alignment horizontal="center" vertical="center"/>
    </xf>
    <xf numFmtId="176" fontId="3" fillId="0" borderId="49"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4" fillId="0" borderId="56" xfId="0" applyNumberFormat="1" applyFont="1" applyBorder="1" applyAlignment="1">
      <alignment horizontal="center" vertical="center"/>
    </xf>
    <xf numFmtId="0" fontId="6" fillId="0" borderId="59" xfId="0" applyFont="1" applyBorder="1" applyAlignment="1">
      <alignment horizontal="center" vertical="center"/>
    </xf>
    <xf numFmtId="0" fontId="6" fillId="0" borderId="26" xfId="0" applyFont="1" applyBorder="1" applyAlignment="1">
      <alignment horizontal="center" vertical="center"/>
    </xf>
    <xf numFmtId="176" fontId="6" fillId="0" borderId="72" xfId="0" applyNumberFormat="1" applyFont="1" applyBorder="1" applyAlignment="1">
      <alignment horizontal="center" vertical="center"/>
    </xf>
    <xf numFmtId="176" fontId="6" fillId="0" borderId="65" xfId="0" applyNumberFormat="1" applyFont="1" applyBorder="1" applyAlignment="1">
      <alignment horizontal="center" vertical="center"/>
    </xf>
    <xf numFmtId="0" fontId="3" fillId="0" borderId="19" xfId="0" applyFont="1" applyBorder="1" applyAlignment="1">
      <alignment horizontal="left" vertical="center"/>
    </xf>
    <xf numFmtId="0" fontId="3" fillId="0" borderId="63" xfId="0" applyFont="1" applyBorder="1" applyAlignment="1">
      <alignment horizontal="left" vertical="center"/>
    </xf>
    <xf numFmtId="0" fontId="3" fillId="0" borderId="0" xfId="0" applyFont="1" applyBorder="1" applyAlignment="1">
      <alignment horizontal="left" vertical="center"/>
    </xf>
    <xf numFmtId="0" fontId="3" fillId="0" borderId="64" xfId="0" applyFont="1" applyBorder="1" applyAlignment="1">
      <alignment horizontal="left" vertical="center"/>
    </xf>
    <xf numFmtId="0" fontId="3" fillId="0" borderId="22"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176" fontId="3" fillId="0" borderId="26" xfId="0" applyNumberFormat="1" applyFont="1" applyBorder="1" applyAlignment="1">
      <alignment horizontal="center" vertical="center"/>
    </xf>
    <xf numFmtId="176" fontId="3" fillId="0" borderId="52" xfId="0" applyNumberFormat="1" applyFont="1" applyBorder="1" applyAlignment="1">
      <alignment horizontal="center" vertical="center"/>
    </xf>
    <xf numFmtId="176" fontId="3" fillId="0" borderId="36" xfId="0" applyNumberFormat="1"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176" fontId="3" fillId="0" borderId="46"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115" xfId="0" applyFont="1" applyBorder="1" applyAlignment="1">
      <alignment horizontal="center" vertical="center"/>
    </xf>
    <xf numFmtId="0" fontId="3" fillId="0" borderId="118" xfId="0" applyFont="1" applyBorder="1" applyAlignment="1">
      <alignment horizontal="center" vertical="center"/>
    </xf>
    <xf numFmtId="0" fontId="3" fillId="0" borderId="110" xfId="0" applyFont="1" applyBorder="1" applyAlignment="1">
      <alignment horizontal="center" vertical="center"/>
    </xf>
    <xf numFmtId="0" fontId="3" fillId="0" borderId="119" xfId="0" applyFont="1" applyBorder="1" applyAlignment="1">
      <alignment horizontal="center" vertical="center"/>
    </xf>
    <xf numFmtId="0" fontId="3" fillId="0" borderId="21" xfId="0" applyFont="1" applyBorder="1" applyAlignment="1">
      <alignment horizontal="center" vertical="center"/>
    </xf>
    <xf numFmtId="186" fontId="6" fillId="33" borderId="18" xfId="0" applyNumberFormat="1" applyFont="1" applyFill="1" applyBorder="1" applyAlignment="1" applyProtection="1">
      <alignment horizontal="center" vertical="center" wrapText="1"/>
      <protection locked="0"/>
    </xf>
    <xf numFmtId="186" fontId="6" fillId="33" borderId="19" xfId="0" applyNumberFormat="1" applyFont="1" applyFill="1" applyBorder="1" applyAlignment="1" applyProtection="1">
      <alignment horizontal="center" vertical="center" wrapText="1"/>
      <protection locked="0"/>
    </xf>
    <xf numFmtId="186" fontId="6" fillId="33" borderId="116" xfId="0" applyNumberFormat="1" applyFont="1" applyFill="1" applyBorder="1" applyAlignment="1" applyProtection="1">
      <alignment horizontal="center" vertical="center" wrapText="1"/>
      <protection locked="0"/>
    </xf>
    <xf numFmtId="0" fontId="3" fillId="0" borderId="0" xfId="61" applyFont="1" applyAlignment="1">
      <alignment horizontal="center" vertical="center"/>
      <protection/>
    </xf>
    <xf numFmtId="0" fontId="12" fillId="34" borderId="80" xfId="61" applyFill="1" applyBorder="1" applyAlignment="1">
      <alignment horizontal="center" vertical="center"/>
      <protection/>
    </xf>
    <xf numFmtId="0" fontId="12" fillId="34" borderId="81" xfId="61" applyFill="1" applyBorder="1" applyAlignment="1">
      <alignment horizontal="center" vertical="center"/>
      <protection/>
    </xf>
    <xf numFmtId="0" fontId="12" fillId="34" borderId="82" xfId="61" applyFill="1" applyBorder="1" applyAlignment="1">
      <alignment horizontal="center" vertical="center"/>
      <protection/>
    </xf>
    <xf numFmtId="3" fontId="12" fillId="34" borderId="130" xfId="50" applyNumberFormat="1" applyFont="1" applyFill="1" applyBorder="1" applyAlignment="1">
      <alignment horizontal="center" vertical="center"/>
    </xf>
    <xf numFmtId="3" fontId="12" fillId="34" borderId="32" xfId="50" applyNumberFormat="1" applyFill="1" applyBorder="1" applyAlignment="1">
      <alignment horizontal="center" vertical="center"/>
    </xf>
    <xf numFmtId="3" fontId="12" fillId="34" borderId="131" xfId="50" applyNumberFormat="1" applyFill="1" applyBorder="1" applyAlignment="1">
      <alignment horizontal="center" vertical="center"/>
    </xf>
    <xf numFmtId="179" fontId="12" fillId="34" borderId="50" xfId="61" applyNumberFormat="1" applyFill="1" applyBorder="1" applyAlignment="1">
      <alignment horizontal="center" vertical="center"/>
      <protection/>
    </xf>
    <xf numFmtId="179" fontId="12" fillId="34" borderId="38" xfId="61" applyNumberFormat="1" applyFill="1" applyBorder="1" applyAlignment="1">
      <alignment horizontal="center" vertical="center"/>
      <protection/>
    </xf>
    <xf numFmtId="179" fontId="12" fillId="34" borderId="60" xfId="61" applyNumberFormat="1" applyFill="1" applyBorder="1" applyAlignment="1">
      <alignment horizontal="center" vertical="center"/>
      <protection/>
    </xf>
    <xf numFmtId="179" fontId="12" fillId="34" borderId="33" xfId="61" applyNumberFormat="1" applyFill="1" applyBorder="1" applyAlignment="1">
      <alignment horizontal="center" vertical="center"/>
      <protection/>
    </xf>
    <xf numFmtId="179" fontId="12" fillId="34" borderId="0" xfId="61" applyNumberFormat="1" applyFill="1" applyBorder="1" applyAlignment="1">
      <alignment horizontal="center" vertical="center"/>
      <protection/>
    </xf>
    <xf numFmtId="179" fontId="12" fillId="34" borderId="34" xfId="61" applyNumberFormat="1" applyFill="1" applyBorder="1" applyAlignment="1">
      <alignment horizontal="center" vertical="center"/>
      <protection/>
    </xf>
    <xf numFmtId="179" fontId="12" fillId="34" borderId="132" xfId="61" applyNumberFormat="1" applyFill="1" applyBorder="1" applyAlignment="1">
      <alignment horizontal="center" vertical="center"/>
      <protection/>
    </xf>
    <xf numFmtId="179" fontId="12" fillId="34" borderId="16" xfId="61" applyNumberFormat="1" applyFill="1" applyBorder="1" applyAlignment="1">
      <alignment horizontal="center" vertical="center"/>
      <protection/>
    </xf>
    <xf numFmtId="179" fontId="12" fillId="34" borderId="133" xfId="61" applyNumberFormat="1" applyFill="1" applyBorder="1" applyAlignment="1">
      <alignment horizontal="center" vertical="center"/>
      <protection/>
    </xf>
    <xf numFmtId="179" fontId="12" fillId="34" borderId="130" xfId="61" applyNumberFormat="1" applyFill="1" applyBorder="1" applyAlignment="1">
      <alignment horizontal="center" vertical="center"/>
      <protection/>
    </xf>
    <xf numFmtId="179" fontId="12" fillId="34" borderId="32" xfId="61" applyNumberFormat="1" applyFill="1" applyBorder="1" applyAlignment="1">
      <alignment horizontal="center" vertical="center"/>
      <protection/>
    </xf>
    <xf numFmtId="179" fontId="12" fillId="34" borderId="131" xfId="61" applyNumberFormat="1" applyFill="1" applyBorder="1" applyAlignment="1">
      <alignment horizontal="center" vertical="center"/>
      <protection/>
    </xf>
    <xf numFmtId="0" fontId="12" fillId="34" borderId="79" xfId="61" applyFill="1" applyBorder="1" applyAlignment="1">
      <alignment horizontal="center" vertical="center" wrapText="1"/>
      <protection/>
    </xf>
    <xf numFmtId="0" fontId="12" fillId="34" borderId="134" xfId="61" applyFill="1" applyBorder="1" applyAlignment="1">
      <alignment horizontal="center" vertical="center" wrapText="1"/>
      <protection/>
    </xf>
    <xf numFmtId="0" fontId="12" fillId="34" borderId="35" xfId="61" applyFill="1" applyBorder="1" applyAlignment="1">
      <alignment horizontal="center" vertical="center"/>
      <protection/>
    </xf>
    <xf numFmtId="0" fontId="12" fillId="34" borderId="14" xfId="6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9">
    <dxf>
      <fill>
        <patternFill>
          <bgColor theme="1"/>
        </patternFill>
      </fill>
    </dxf>
    <dxf>
      <fill>
        <patternFill>
          <bgColor theme="1"/>
        </patternFill>
      </fill>
    </dxf>
    <dxf>
      <fill>
        <patternFill patternType="none">
          <bgColor indexed="65"/>
        </patternFill>
      </fill>
    </dxf>
    <dxf>
      <fill>
        <patternFill patternType="solid">
          <bgColor rgb="FFFFCCCC"/>
        </patternFill>
      </fill>
    </dxf>
    <dxf>
      <fill>
        <patternFill patternType="none">
          <bgColor indexed="65"/>
        </patternFill>
      </fill>
    </dxf>
    <dxf>
      <fill>
        <patternFill patternType="solid">
          <bgColor rgb="FFFFCCCC"/>
        </patternFill>
      </fill>
    </dxf>
    <dxf>
      <fill>
        <patternFill patternType="none">
          <bgColor indexed="65"/>
        </patternFill>
      </fill>
    </dxf>
    <dxf>
      <fill>
        <patternFill patternType="none">
          <bgColor indexed="65"/>
        </patternFill>
      </fill>
    </dxf>
    <dxf>
      <fill>
        <patternFill patternType="solid">
          <bgColor rgb="FFFFCC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23</xdr:row>
      <xdr:rowOff>200025</xdr:rowOff>
    </xdr:from>
    <xdr:to>
      <xdr:col>0</xdr:col>
      <xdr:colOff>657225</xdr:colOff>
      <xdr:row>31</xdr:row>
      <xdr:rowOff>257175</xdr:rowOff>
    </xdr:to>
    <xdr:sp>
      <xdr:nvSpPr>
        <xdr:cNvPr id="1" name="左中かっこ 1"/>
        <xdr:cNvSpPr>
          <a:spLocks/>
        </xdr:cNvSpPr>
      </xdr:nvSpPr>
      <xdr:spPr>
        <a:xfrm>
          <a:off x="447675" y="6858000"/>
          <a:ext cx="209550" cy="3867150"/>
        </a:xfrm>
        <a:prstGeom prst="leftBrace">
          <a:avLst>
            <a:gd name="adj1" fmla="val -49541"/>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32</xdr:row>
      <xdr:rowOff>209550</xdr:rowOff>
    </xdr:from>
    <xdr:to>
      <xdr:col>0</xdr:col>
      <xdr:colOff>647700</xdr:colOff>
      <xdr:row>34</xdr:row>
      <xdr:rowOff>238125</xdr:rowOff>
    </xdr:to>
    <xdr:sp>
      <xdr:nvSpPr>
        <xdr:cNvPr id="2" name="左中かっこ 2"/>
        <xdr:cNvSpPr>
          <a:spLocks/>
        </xdr:cNvSpPr>
      </xdr:nvSpPr>
      <xdr:spPr>
        <a:xfrm>
          <a:off x="466725" y="11153775"/>
          <a:ext cx="180975" cy="981075"/>
        </a:xfrm>
        <a:prstGeom prst="leftBrace">
          <a:avLst>
            <a:gd name="adj" fmla="val -4846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27</xdr:row>
      <xdr:rowOff>38100</xdr:rowOff>
    </xdr:from>
    <xdr:to>
      <xdr:col>0</xdr:col>
      <xdr:colOff>504825</xdr:colOff>
      <xdr:row>28</xdr:row>
      <xdr:rowOff>9525</xdr:rowOff>
    </xdr:to>
    <xdr:sp>
      <xdr:nvSpPr>
        <xdr:cNvPr id="3" name="正方形/長方形 3"/>
        <xdr:cNvSpPr>
          <a:spLocks/>
        </xdr:cNvSpPr>
      </xdr:nvSpPr>
      <xdr:spPr>
        <a:xfrm>
          <a:off x="104775" y="8601075"/>
          <a:ext cx="400050" cy="44767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③</a:t>
          </a:r>
        </a:p>
      </xdr:txBody>
    </xdr:sp>
    <xdr:clientData/>
  </xdr:twoCellAnchor>
  <xdr:twoCellAnchor>
    <xdr:from>
      <xdr:col>0</xdr:col>
      <xdr:colOff>114300</xdr:colOff>
      <xdr:row>33</xdr:row>
      <xdr:rowOff>57150</xdr:rowOff>
    </xdr:from>
    <xdr:to>
      <xdr:col>0</xdr:col>
      <xdr:colOff>485775</xdr:colOff>
      <xdr:row>34</xdr:row>
      <xdr:rowOff>133350</xdr:rowOff>
    </xdr:to>
    <xdr:sp>
      <xdr:nvSpPr>
        <xdr:cNvPr id="4" name="正方形/長方形 4"/>
        <xdr:cNvSpPr>
          <a:spLocks/>
        </xdr:cNvSpPr>
      </xdr:nvSpPr>
      <xdr:spPr>
        <a:xfrm>
          <a:off x="114300" y="11477625"/>
          <a:ext cx="371475" cy="55245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④</a:t>
          </a:r>
        </a:p>
      </xdr:txBody>
    </xdr:sp>
    <xdr:clientData/>
  </xdr:twoCellAnchor>
  <xdr:twoCellAnchor>
    <xdr:from>
      <xdr:col>0</xdr:col>
      <xdr:colOff>438150</xdr:colOff>
      <xdr:row>15</xdr:row>
      <xdr:rowOff>219075</xdr:rowOff>
    </xdr:from>
    <xdr:to>
      <xdr:col>0</xdr:col>
      <xdr:colOff>657225</xdr:colOff>
      <xdr:row>17</xdr:row>
      <xdr:rowOff>333375</xdr:rowOff>
    </xdr:to>
    <xdr:sp>
      <xdr:nvSpPr>
        <xdr:cNvPr id="5" name="左中かっこ 5"/>
        <xdr:cNvSpPr>
          <a:spLocks/>
        </xdr:cNvSpPr>
      </xdr:nvSpPr>
      <xdr:spPr>
        <a:xfrm>
          <a:off x="438150" y="3762375"/>
          <a:ext cx="219075" cy="1066800"/>
        </a:xfrm>
        <a:prstGeom prst="leftBrace">
          <a:avLst>
            <a:gd name="adj1" fmla="val -48263"/>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16</xdr:row>
      <xdr:rowOff>57150</xdr:rowOff>
    </xdr:from>
    <xdr:to>
      <xdr:col>0</xdr:col>
      <xdr:colOff>514350</xdr:colOff>
      <xdr:row>17</xdr:row>
      <xdr:rowOff>9525</xdr:rowOff>
    </xdr:to>
    <xdr:sp>
      <xdr:nvSpPr>
        <xdr:cNvPr id="6" name="正方形/長方形 6"/>
        <xdr:cNvSpPr>
          <a:spLocks/>
        </xdr:cNvSpPr>
      </xdr:nvSpPr>
      <xdr:spPr>
        <a:xfrm>
          <a:off x="114300" y="4076700"/>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23</xdr:row>
      <xdr:rowOff>200025</xdr:rowOff>
    </xdr:from>
    <xdr:to>
      <xdr:col>0</xdr:col>
      <xdr:colOff>657225</xdr:colOff>
      <xdr:row>31</xdr:row>
      <xdr:rowOff>247650</xdr:rowOff>
    </xdr:to>
    <xdr:sp>
      <xdr:nvSpPr>
        <xdr:cNvPr id="1" name="左中かっこ 1"/>
        <xdr:cNvSpPr>
          <a:spLocks/>
        </xdr:cNvSpPr>
      </xdr:nvSpPr>
      <xdr:spPr>
        <a:xfrm>
          <a:off x="447675" y="6858000"/>
          <a:ext cx="209550" cy="3857625"/>
        </a:xfrm>
        <a:prstGeom prst="leftBrace">
          <a:avLst>
            <a:gd name="adj1" fmla="val -49541"/>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32</xdr:row>
      <xdr:rowOff>209550</xdr:rowOff>
    </xdr:from>
    <xdr:to>
      <xdr:col>0</xdr:col>
      <xdr:colOff>647700</xdr:colOff>
      <xdr:row>34</xdr:row>
      <xdr:rowOff>238125</xdr:rowOff>
    </xdr:to>
    <xdr:sp>
      <xdr:nvSpPr>
        <xdr:cNvPr id="2" name="左中かっこ 2"/>
        <xdr:cNvSpPr>
          <a:spLocks/>
        </xdr:cNvSpPr>
      </xdr:nvSpPr>
      <xdr:spPr>
        <a:xfrm>
          <a:off x="466725" y="11153775"/>
          <a:ext cx="180975" cy="981075"/>
        </a:xfrm>
        <a:prstGeom prst="leftBrace">
          <a:avLst>
            <a:gd name="adj" fmla="val -4846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27</xdr:row>
      <xdr:rowOff>47625</xdr:rowOff>
    </xdr:from>
    <xdr:to>
      <xdr:col>0</xdr:col>
      <xdr:colOff>504825</xdr:colOff>
      <xdr:row>28</xdr:row>
      <xdr:rowOff>0</xdr:rowOff>
    </xdr:to>
    <xdr:sp>
      <xdr:nvSpPr>
        <xdr:cNvPr id="3" name="正方形/長方形 3"/>
        <xdr:cNvSpPr>
          <a:spLocks/>
        </xdr:cNvSpPr>
      </xdr:nvSpPr>
      <xdr:spPr>
        <a:xfrm>
          <a:off x="104775" y="8610600"/>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③</a:t>
          </a:r>
        </a:p>
      </xdr:txBody>
    </xdr:sp>
    <xdr:clientData/>
  </xdr:twoCellAnchor>
  <xdr:twoCellAnchor>
    <xdr:from>
      <xdr:col>0</xdr:col>
      <xdr:colOff>114300</xdr:colOff>
      <xdr:row>33</xdr:row>
      <xdr:rowOff>57150</xdr:rowOff>
    </xdr:from>
    <xdr:to>
      <xdr:col>0</xdr:col>
      <xdr:colOff>485775</xdr:colOff>
      <xdr:row>34</xdr:row>
      <xdr:rowOff>123825</xdr:rowOff>
    </xdr:to>
    <xdr:sp>
      <xdr:nvSpPr>
        <xdr:cNvPr id="4" name="正方形/長方形 4"/>
        <xdr:cNvSpPr>
          <a:spLocks/>
        </xdr:cNvSpPr>
      </xdr:nvSpPr>
      <xdr:spPr>
        <a:xfrm>
          <a:off x="114300" y="11477625"/>
          <a:ext cx="371475" cy="5429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④</a:t>
          </a:r>
        </a:p>
      </xdr:txBody>
    </xdr:sp>
    <xdr:clientData/>
  </xdr:twoCellAnchor>
  <xdr:twoCellAnchor>
    <xdr:from>
      <xdr:col>0</xdr:col>
      <xdr:colOff>438150</xdr:colOff>
      <xdr:row>15</xdr:row>
      <xdr:rowOff>209550</xdr:rowOff>
    </xdr:from>
    <xdr:to>
      <xdr:col>0</xdr:col>
      <xdr:colOff>657225</xdr:colOff>
      <xdr:row>17</xdr:row>
      <xdr:rowOff>333375</xdr:rowOff>
    </xdr:to>
    <xdr:sp>
      <xdr:nvSpPr>
        <xdr:cNvPr id="5" name="左中かっこ 5"/>
        <xdr:cNvSpPr>
          <a:spLocks/>
        </xdr:cNvSpPr>
      </xdr:nvSpPr>
      <xdr:spPr>
        <a:xfrm>
          <a:off x="438150" y="3752850"/>
          <a:ext cx="219075" cy="1076325"/>
        </a:xfrm>
        <a:prstGeom prst="leftBrace">
          <a:avLst>
            <a:gd name="adj1" fmla="val -48263"/>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16</xdr:row>
      <xdr:rowOff>57150</xdr:rowOff>
    </xdr:from>
    <xdr:to>
      <xdr:col>0</xdr:col>
      <xdr:colOff>514350</xdr:colOff>
      <xdr:row>17</xdr:row>
      <xdr:rowOff>9525</xdr:rowOff>
    </xdr:to>
    <xdr:sp>
      <xdr:nvSpPr>
        <xdr:cNvPr id="6" name="正方形/長方形 6"/>
        <xdr:cNvSpPr>
          <a:spLocks/>
        </xdr:cNvSpPr>
      </xdr:nvSpPr>
      <xdr:spPr>
        <a:xfrm>
          <a:off x="114300" y="4076700"/>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2" name="Line 2"/>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3" name="Line 3"/>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4" name="Line 4"/>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5" name="Line 5"/>
        <xdr:cNvSpPr>
          <a:spLocks/>
        </xdr:cNvSpPr>
      </xdr:nvSpPr>
      <xdr:spPr>
        <a:xfrm>
          <a:off x="4657725" y="14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7</xdr:col>
      <xdr:colOff>0</xdr:colOff>
      <xdr:row>6</xdr:row>
      <xdr:rowOff>9525</xdr:rowOff>
    </xdr:to>
    <xdr:sp>
      <xdr:nvSpPr>
        <xdr:cNvPr id="6" name="Line 12"/>
        <xdr:cNvSpPr>
          <a:spLocks/>
        </xdr:cNvSpPr>
      </xdr:nvSpPr>
      <xdr:spPr>
        <a:xfrm>
          <a:off x="4657725"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Hitachi\DBP2CL\Gui\dbp2exl2013.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1"/>
      <sheetName val="Sheet2"/>
      <sheetName val="Sheet3"/>
      <sheetName val="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M93"/>
  <sheetViews>
    <sheetView tabSelected="1" zoomScale="75" zoomScaleNormal="75" zoomScaleSheetLayoutView="70" workbookViewId="0" topLeftCell="A1">
      <selection activeCell="M33" sqref="M33:S35"/>
    </sheetView>
  </sheetViews>
  <sheetFormatPr defaultColWidth="2.25390625" defaultRowHeight="13.5"/>
  <cols>
    <col min="1" max="1" width="9.50390625" style="1" customWidth="1"/>
    <col min="2" max="41" width="4.125" style="1" customWidth="1"/>
    <col min="42" max="16384" width="2.25390625" style="1" customWidth="1"/>
  </cols>
  <sheetData>
    <row r="1" spans="2:39" ht="18.75">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I1" s="27"/>
      <c r="AJ1" s="26"/>
      <c r="AL1" s="26" t="s">
        <v>76</v>
      </c>
      <c r="AM1" s="26"/>
    </row>
    <row r="2" spans="2:39" ht="18.7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I2" s="27"/>
      <c r="AJ2" s="26"/>
      <c r="AL2" s="26"/>
      <c r="AM2" s="26"/>
    </row>
    <row r="3" spans="2:39" ht="18.7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I3" s="27"/>
      <c r="AJ3" s="26"/>
      <c r="AL3" s="26"/>
      <c r="AM3" s="26"/>
    </row>
    <row r="4" spans="2:65" ht="13.5" customHeight="1">
      <c r="B4" s="371" t="s">
        <v>73</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O4" s="2"/>
      <c r="AP4" s="2"/>
      <c r="AQ4" s="2"/>
      <c r="AR4" s="2"/>
      <c r="AS4" s="2"/>
      <c r="AT4" s="2"/>
      <c r="AU4" s="2"/>
      <c r="AV4" s="2"/>
      <c r="AW4" s="2"/>
      <c r="AX4" s="2"/>
      <c r="AY4" s="2"/>
      <c r="AZ4" s="2"/>
      <c r="BA4" s="2"/>
      <c r="BB4" s="2"/>
      <c r="BC4" s="2"/>
      <c r="BD4" s="2"/>
      <c r="BE4" s="2"/>
      <c r="BF4" s="2"/>
      <c r="BG4" s="2"/>
      <c r="BH4" s="2"/>
      <c r="BI4" s="2"/>
      <c r="BJ4" s="2"/>
      <c r="BK4" s="2"/>
      <c r="BL4" s="2"/>
      <c r="BM4" s="2"/>
    </row>
    <row r="5" spans="2:65" ht="13.5" customHeight="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2"/>
      <c r="AO5" s="2"/>
      <c r="AP5" s="2"/>
      <c r="AQ5" s="2"/>
      <c r="AR5" s="2"/>
      <c r="AS5" s="2"/>
      <c r="AT5" s="2"/>
      <c r="AU5" s="2"/>
      <c r="AV5" s="2"/>
      <c r="AW5" s="2"/>
      <c r="AX5" s="2"/>
      <c r="AY5" s="2"/>
      <c r="AZ5" s="2"/>
      <c r="BA5" s="2"/>
      <c r="BB5" s="2"/>
      <c r="BC5" s="2"/>
      <c r="BD5" s="2"/>
      <c r="BE5" s="2"/>
      <c r="BF5" s="2"/>
      <c r="BG5" s="2"/>
      <c r="BH5" s="2"/>
      <c r="BI5" s="2"/>
      <c r="BJ5" s="2"/>
      <c r="BK5" s="2"/>
      <c r="BL5" s="2"/>
      <c r="BM5" s="2"/>
    </row>
    <row r="6" spans="2:65" ht="13.5" customHeight="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2"/>
      <c r="AO6" s="2"/>
      <c r="AP6" s="2"/>
      <c r="AQ6" s="2"/>
      <c r="AR6" s="2"/>
      <c r="AS6" s="2"/>
      <c r="AT6" s="2"/>
      <c r="AU6" s="2"/>
      <c r="AV6" s="2"/>
      <c r="AW6" s="2"/>
      <c r="AX6" s="2"/>
      <c r="AY6" s="2"/>
      <c r="AZ6" s="2"/>
      <c r="BA6" s="2"/>
      <c r="BB6" s="2"/>
      <c r="BC6" s="2"/>
      <c r="BD6" s="2"/>
      <c r="BE6" s="2"/>
      <c r="BF6" s="2"/>
      <c r="BG6" s="2"/>
      <c r="BH6" s="2"/>
      <c r="BI6" s="2"/>
      <c r="BJ6" s="2"/>
      <c r="BK6" s="2"/>
      <c r="BL6" s="2"/>
      <c r="BM6" s="2"/>
    </row>
    <row r="7" spans="2:62" ht="13.5" customHeight="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1"/>
      <c r="AO7" s="31"/>
      <c r="AP7" s="31"/>
      <c r="AQ7" s="31"/>
      <c r="AR7" s="31"/>
      <c r="AS7" s="31"/>
      <c r="AT7" s="31"/>
      <c r="AU7" s="31"/>
      <c r="AV7" s="31"/>
      <c r="AW7" s="31"/>
      <c r="AX7" s="31"/>
      <c r="AY7" s="31"/>
      <c r="AZ7" s="31"/>
      <c r="BA7" s="31"/>
      <c r="BB7" s="31"/>
      <c r="BC7" s="31"/>
      <c r="BD7" s="31"/>
      <c r="BE7" s="31"/>
      <c r="BF7" s="31"/>
      <c r="BG7" s="31"/>
      <c r="BH7" s="31"/>
      <c r="BI7" s="31"/>
      <c r="BJ7" s="31"/>
    </row>
    <row r="8" spans="2:43" ht="18" thickBot="1">
      <c r="B8" s="34"/>
      <c r="C8" s="34"/>
      <c r="D8" s="5"/>
      <c r="E8" s="34"/>
      <c r="F8" s="34"/>
      <c r="G8" s="34"/>
      <c r="H8" s="34"/>
      <c r="I8" s="34"/>
      <c r="J8" s="4"/>
      <c r="K8" s="4"/>
      <c r="L8" s="4"/>
      <c r="M8" s="4"/>
      <c r="N8" s="4"/>
      <c r="O8" s="4"/>
      <c r="P8" s="4"/>
      <c r="Q8" s="6"/>
      <c r="R8" s="6"/>
      <c r="S8" s="6"/>
      <c r="T8" s="6"/>
      <c r="U8" s="34"/>
      <c r="V8" s="34"/>
      <c r="W8" s="34"/>
      <c r="X8" s="34"/>
      <c r="Y8" s="34"/>
      <c r="Z8" s="34"/>
      <c r="AA8" s="34"/>
      <c r="AB8" s="34"/>
      <c r="AC8" s="4"/>
      <c r="AD8" s="4"/>
      <c r="AE8" s="4"/>
      <c r="AF8" s="4"/>
      <c r="AG8" s="4"/>
      <c r="AH8" s="4"/>
      <c r="AI8" s="4"/>
      <c r="AJ8" s="4"/>
      <c r="AK8" s="4"/>
      <c r="AL8" s="4"/>
      <c r="AM8" s="4"/>
      <c r="AQ8" s="3"/>
    </row>
    <row r="9" spans="2:43" ht="18.75" customHeight="1">
      <c r="B9" s="372" t="s">
        <v>37</v>
      </c>
      <c r="C9" s="373"/>
      <c r="D9" s="373"/>
      <c r="E9" s="373"/>
      <c r="F9" s="374" t="s">
        <v>74</v>
      </c>
      <c r="G9" s="373"/>
      <c r="H9" s="373"/>
      <c r="I9" s="373"/>
      <c r="J9" s="373"/>
      <c r="K9" s="373"/>
      <c r="L9" s="373"/>
      <c r="M9" s="373"/>
      <c r="N9" s="375"/>
      <c r="O9" s="376" t="s">
        <v>75</v>
      </c>
      <c r="P9" s="373"/>
      <c r="Q9" s="373"/>
      <c r="R9" s="373"/>
      <c r="S9" s="375"/>
      <c r="T9" s="376" t="s">
        <v>67</v>
      </c>
      <c r="U9" s="377"/>
      <c r="V9" s="377"/>
      <c r="W9" s="377"/>
      <c r="X9" s="377"/>
      <c r="Y9" s="377"/>
      <c r="Z9" s="377"/>
      <c r="AA9" s="377"/>
      <c r="AB9" s="377"/>
      <c r="AC9" s="377"/>
      <c r="AD9" s="377"/>
      <c r="AE9" s="377"/>
      <c r="AF9" s="377"/>
      <c r="AG9" s="377"/>
      <c r="AH9" s="377"/>
      <c r="AI9" s="377"/>
      <c r="AJ9" s="377"/>
      <c r="AK9" s="377"/>
      <c r="AL9" s="377"/>
      <c r="AM9" s="377"/>
      <c r="AN9" s="40"/>
      <c r="AQ9" s="3"/>
    </row>
    <row r="10" spans="2:43" ht="18.75" customHeight="1">
      <c r="B10" s="345"/>
      <c r="C10" s="346"/>
      <c r="D10" s="346"/>
      <c r="E10" s="347"/>
      <c r="F10" s="351"/>
      <c r="G10" s="352"/>
      <c r="H10" s="352"/>
      <c r="I10" s="352"/>
      <c r="J10" s="352"/>
      <c r="K10" s="352"/>
      <c r="L10" s="352"/>
      <c r="M10" s="352"/>
      <c r="N10" s="353"/>
      <c r="O10" s="351"/>
      <c r="P10" s="346"/>
      <c r="Q10" s="346"/>
      <c r="R10" s="346"/>
      <c r="S10" s="346"/>
      <c r="T10" s="358"/>
      <c r="U10" s="352"/>
      <c r="V10" s="352"/>
      <c r="W10" s="352"/>
      <c r="X10" s="352"/>
      <c r="Y10" s="352"/>
      <c r="Z10" s="352"/>
      <c r="AA10" s="352"/>
      <c r="AB10" s="352"/>
      <c r="AC10" s="352"/>
      <c r="AD10" s="352"/>
      <c r="AE10" s="352"/>
      <c r="AF10" s="352"/>
      <c r="AG10" s="352"/>
      <c r="AH10" s="352"/>
      <c r="AI10" s="352"/>
      <c r="AJ10" s="352"/>
      <c r="AK10" s="352"/>
      <c r="AL10" s="352"/>
      <c r="AM10" s="359"/>
      <c r="AN10" s="41"/>
      <c r="AQ10" s="3"/>
    </row>
    <row r="11" spans="2:43" ht="18.75" customHeight="1" thickBot="1">
      <c r="B11" s="348"/>
      <c r="C11" s="349"/>
      <c r="D11" s="349"/>
      <c r="E11" s="350"/>
      <c r="F11" s="354"/>
      <c r="G11" s="355"/>
      <c r="H11" s="355"/>
      <c r="I11" s="355"/>
      <c r="J11" s="355"/>
      <c r="K11" s="355"/>
      <c r="L11" s="355"/>
      <c r="M11" s="355"/>
      <c r="N11" s="356"/>
      <c r="O11" s="357"/>
      <c r="P11" s="349"/>
      <c r="Q11" s="349"/>
      <c r="R11" s="349"/>
      <c r="S11" s="349"/>
      <c r="T11" s="354"/>
      <c r="U11" s="355"/>
      <c r="V11" s="355"/>
      <c r="W11" s="355"/>
      <c r="X11" s="355"/>
      <c r="Y11" s="355"/>
      <c r="Z11" s="355"/>
      <c r="AA11" s="355"/>
      <c r="AB11" s="355"/>
      <c r="AC11" s="355"/>
      <c r="AD11" s="355"/>
      <c r="AE11" s="355"/>
      <c r="AF11" s="355"/>
      <c r="AG11" s="355"/>
      <c r="AH11" s="355"/>
      <c r="AI11" s="355"/>
      <c r="AJ11" s="355"/>
      <c r="AK11" s="355"/>
      <c r="AL11" s="355"/>
      <c r="AM11" s="360"/>
      <c r="AN11" s="41"/>
      <c r="AQ11" s="3"/>
    </row>
    <row r="12" spans="2:39" ht="9.75" customHeight="1">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ht="9.75" customHeight="1"/>
    <row r="14" ht="37.5" customHeight="1" thickBot="1">
      <c r="B14" s="7" t="s">
        <v>43</v>
      </c>
    </row>
    <row r="15" spans="2:24" ht="37.5" customHeight="1" thickBot="1">
      <c r="B15" s="330" t="s">
        <v>30</v>
      </c>
      <c r="C15" s="331"/>
      <c r="D15" s="331"/>
      <c r="E15" s="331"/>
      <c r="F15" s="331"/>
      <c r="G15" s="331"/>
      <c r="H15" s="331"/>
      <c r="I15" s="331"/>
      <c r="J15" s="331"/>
      <c r="K15" s="331"/>
      <c r="L15" s="331"/>
      <c r="M15" s="318" t="s">
        <v>31</v>
      </c>
      <c r="N15" s="319"/>
      <c r="O15" s="319"/>
      <c r="P15" s="319"/>
      <c r="Q15" s="319"/>
      <c r="R15" s="319"/>
      <c r="S15" s="319"/>
      <c r="T15" s="319"/>
      <c r="U15" s="320"/>
      <c r="V15" s="362" t="s">
        <v>158</v>
      </c>
      <c r="W15" s="363"/>
      <c r="X15" s="364"/>
    </row>
    <row r="16" spans="2:24" ht="37.5" customHeight="1">
      <c r="B16" s="378">
        <v>44743</v>
      </c>
      <c r="C16" s="379"/>
      <c r="D16" s="379"/>
      <c r="E16" s="379"/>
      <c r="F16" s="379"/>
      <c r="G16" s="380"/>
      <c r="H16" s="332"/>
      <c r="I16" s="333"/>
      <c r="J16" s="333"/>
      <c r="K16" s="227" t="s">
        <v>3</v>
      </c>
      <c r="L16" s="227"/>
      <c r="M16" s="334"/>
      <c r="N16" s="335"/>
      <c r="O16" s="335"/>
      <c r="P16" s="335"/>
      <c r="Q16" s="335"/>
      <c r="R16" s="335"/>
      <c r="S16" s="335"/>
      <c r="T16" s="227" t="s">
        <v>0</v>
      </c>
      <c r="U16" s="321"/>
      <c r="V16" s="365" t="str">
        <f>IF(ISBLANK(H16)," ",IF(H16&gt;=17," ","対象外"))</f>
        <v> </v>
      </c>
      <c r="W16" s="366"/>
      <c r="X16" s="367"/>
    </row>
    <row r="17" spans="2:24" ht="37.5" customHeight="1">
      <c r="B17" s="381">
        <f>EDATE(B16,1)</f>
        <v>44774</v>
      </c>
      <c r="C17" s="382"/>
      <c r="D17" s="382"/>
      <c r="E17" s="382"/>
      <c r="F17" s="382"/>
      <c r="G17" s="383"/>
      <c r="H17" s="361"/>
      <c r="I17" s="309"/>
      <c r="J17" s="309"/>
      <c r="K17" s="233" t="s">
        <v>3</v>
      </c>
      <c r="L17" s="233"/>
      <c r="M17" s="341"/>
      <c r="N17" s="342"/>
      <c r="O17" s="342"/>
      <c r="P17" s="342"/>
      <c r="Q17" s="342"/>
      <c r="R17" s="342"/>
      <c r="S17" s="342"/>
      <c r="T17" s="233" t="s">
        <v>0</v>
      </c>
      <c r="U17" s="256"/>
      <c r="V17" s="368" t="str">
        <f>IF(ISBLANK(H17)," ",IF(H17&gt;=17," ","対象外"))</f>
        <v> </v>
      </c>
      <c r="W17" s="369"/>
      <c r="X17" s="370"/>
    </row>
    <row r="18" spans="2:24" ht="37.5" customHeight="1" thickBot="1">
      <c r="B18" s="327">
        <f>EDATE(B16,2)</f>
        <v>44805</v>
      </c>
      <c r="C18" s="328"/>
      <c r="D18" s="328"/>
      <c r="E18" s="328"/>
      <c r="F18" s="328"/>
      <c r="G18" s="329"/>
      <c r="H18" s="322"/>
      <c r="I18" s="323"/>
      <c r="J18" s="323"/>
      <c r="K18" s="324" t="s">
        <v>2</v>
      </c>
      <c r="L18" s="324"/>
      <c r="M18" s="343"/>
      <c r="N18" s="344"/>
      <c r="O18" s="344"/>
      <c r="P18" s="344"/>
      <c r="Q18" s="344"/>
      <c r="R18" s="344"/>
      <c r="S18" s="344"/>
      <c r="T18" s="324" t="s">
        <v>0</v>
      </c>
      <c r="U18" s="326"/>
      <c r="V18" s="338" t="str">
        <f>IF(ISBLANK(H18)," ",IF(H18&gt;=17," ","対象外"))</f>
        <v> </v>
      </c>
      <c r="W18" s="339"/>
      <c r="X18" s="340"/>
    </row>
    <row r="19" ht="9.75" customHeight="1" thickBot="1">
      <c r="V19" s="20"/>
    </row>
    <row r="20" spans="2:40" ht="37.5" customHeight="1" thickBot="1" thickTop="1">
      <c r="B20" s="297" t="s">
        <v>28</v>
      </c>
      <c r="C20" s="298"/>
      <c r="D20" s="298"/>
      <c r="E20" s="298"/>
      <c r="F20" s="298"/>
      <c r="G20" s="298"/>
      <c r="H20" s="298"/>
      <c r="I20" s="298"/>
      <c r="J20" s="298"/>
      <c r="K20" s="298"/>
      <c r="L20" s="298"/>
      <c r="M20" s="298"/>
      <c r="N20" s="298"/>
      <c r="O20" s="298"/>
      <c r="P20" s="299"/>
      <c r="Q20" s="299"/>
      <c r="R20" s="297" t="s">
        <v>44</v>
      </c>
      <c r="S20" s="300"/>
      <c r="T20" s="301"/>
      <c r="U20" s="336" t="str">
        <f>IF(SUMIF(H16:J18,"&gt;=17",M16:S18)=0," ",SUMIF(H16:J18,"&gt;=17",M16:S18))</f>
        <v> </v>
      </c>
      <c r="V20" s="337"/>
      <c r="W20" s="337"/>
      <c r="X20" s="337"/>
      <c r="Y20" s="337"/>
      <c r="Z20" s="337"/>
      <c r="AA20" s="337"/>
      <c r="AB20" s="39" t="s">
        <v>5</v>
      </c>
      <c r="AC20" s="30"/>
      <c r="AD20" s="36" t="s">
        <v>42</v>
      </c>
      <c r="AE20" s="37"/>
      <c r="AF20" s="244" t="str">
        <f>IF(ISERROR(ROUNDDOWN(IF(ISERROR(_xlfn.AVERAGEIF(H16:J18,"&gt;=17",M16:S18))," ",_xlfn.AVERAGEIF(H16:J18,"&gt;=17",M16:S18)),0))," ",ROUNDDOWN(IF(ISERROR(_xlfn.AVERAGEIF(H16:J18,"&gt;=17",M16:S18))," ",_xlfn.AVERAGEIF(H16:J18,"&gt;=17",M16:S18)),0))</f>
        <v> </v>
      </c>
      <c r="AG20" s="245"/>
      <c r="AH20" s="245"/>
      <c r="AI20" s="245"/>
      <c r="AJ20" s="245"/>
      <c r="AK20" s="245"/>
      <c r="AL20" s="245"/>
      <c r="AM20" s="245"/>
      <c r="AN20" s="38" t="s">
        <v>5</v>
      </c>
    </row>
    <row r="21" ht="9.75" customHeight="1"/>
    <row r="22" ht="37.5" customHeight="1" thickBot="1">
      <c r="B22" s="7" t="s">
        <v>45</v>
      </c>
    </row>
    <row r="23" spans="2:24" ht="38.25" customHeight="1" thickBot="1">
      <c r="B23" s="330" t="s">
        <v>30</v>
      </c>
      <c r="C23" s="331"/>
      <c r="D23" s="331"/>
      <c r="E23" s="331"/>
      <c r="F23" s="331"/>
      <c r="G23" s="331"/>
      <c r="H23" s="331"/>
      <c r="I23" s="331"/>
      <c r="J23" s="331"/>
      <c r="K23" s="331"/>
      <c r="L23" s="331"/>
      <c r="M23" s="318" t="s">
        <v>32</v>
      </c>
      <c r="N23" s="319"/>
      <c r="O23" s="319"/>
      <c r="P23" s="319"/>
      <c r="Q23" s="319"/>
      <c r="R23" s="319"/>
      <c r="S23" s="319"/>
      <c r="T23" s="319"/>
      <c r="U23" s="320"/>
      <c r="V23" s="362" t="s">
        <v>158</v>
      </c>
      <c r="W23" s="363"/>
      <c r="X23" s="364"/>
    </row>
    <row r="24" spans="2:24" ht="37.5" customHeight="1">
      <c r="B24" s="396">
        <f>EDATE(B25,-1)</f>
        <v>44470</v>
      </c>
      <c r="C24" s="397"/>
      <c r="D24" s="397"/>
      <c r="E24" s="397"/>
      <c r="F24" s="397"/>
      <c r="G24" s="398"/>
      <c r="H24" s="325"/>
      <c r="I24" s="325"/>
      <c r="J24" s="325"/>
      <c r="K24" s="227" t="s">
        <v>3</v>
      </c>
      <c r="L24" s="227"/>
      <c r="M24" s="387"/>
      <c r="N24" s="388"/>
      <c r="O24" s="388"/>
      <c r="P24" s="388"/>
      <c r="Q24" s="388"/>
      <c r="R24" s="388"/>
      <c r="S24" s="388"/>
      <c r="T24" s="227" t="s">
        <v>0</v>
      </c>
      <c r="U24" s="321"/>
      <c r="V24" s="365" t="str">
        <f aca="true" t="shared" si="0" ref="V24:V35">IF(ISBLANK(H24)," ",IF(H24&gt;=17," ","対象外"))</f>
        <v> </v>
      </c>
      <c r="W24" s="366"/>
      <c r="X24" s="367"/>
    </row>
    <row r="25" spans="2:24" ht="37.5" customHeight="1">
      <c r="B25" s="381">
        <f aca="true" t="shared" si="1" ref="B25:B32">EDATE(B26,-1)</f>
        <v>44501</v>
      </c>
      <c r="C25" s="382"/>
      <c r="D25" s="382"/>
      <c r="E25" s="382"/>
      <c r="F25" s="382"/>
      <c r="G25" s="383"/>
      <c r="H25" s="309"/>
      <c r="I25" s="309"/>
      <c r="J25" s="309"/>
      <c r="K25" s="233" t="s">
        <v>3</v>
      </c>
      <c r="L25" s="233"/>
      <c r="M25" s="307"/>
      <c r="N25" s="308"/>
      <c r="O25" s="308"/>
      <c r="P25" s="308"/>
      <c r="Q25" s="308"/>
      <c r="R25" s="308"/>
      <c r="S25" s="308"/>
      <c r="T25" s="233" t="s">
        <v>0</v>
      </c>
      <c r="U25" s="256"/>
      <c r="V25" s="368" t="str">
        <f t="shared" si="0"/>
        <v> </v>
      </c>
      <c r="W25" s="369"/>
      <c r="X25" s="370"/>
    </row>
    <row r="26" spans="2:24" ht="37.5" customHeight="1">
      <c r="B26" s="381">
        <f t="shared" si="1"/>
        <v>44531</v>
      </c>
      <c r="C26" s="382"/>
      <c r="D26" s="382"/>
      <c r="E26" s="382"/>
      <c r="F26" s="382"/>
      <c r="G26" s="383"/>
      <c r="H26" s="309"/>
      <c r="I26" s="309"/>
      <c r="J26" s="309"/>
      <c r="K26" s="233" t="s">
        <v>2</v>
      </c>
      <c r="L26" s="233"/>
      <c r="M26" s="307"/>
      <c r="N26" s="308"/>
      <c r="O26" s="308"/>
      <c r="P26" s="308"/>
      <c r="Q26" s="308"/>
      <c r="R26" s="308"/>
      <c r="S26" s="308"/>
      <c r="T26" s="233" t="s">
        <v>0</v>
      </c>
      <c r="U26" s="256"/>
      <c r="V26" s="384" t="str">
        <f t="shared" si="0"/>
        <v> </v>
      </c>
      <c r="W26" s="385"/>
      <c r="X26" s="386"/>
    </row>
    <row r="27" spans="2:24" ht="37.5" customHeight="1">
      <c r="B27" s="399">
        <f t="shared" si="1"/>
        <v>44562</v>
      </c>
      <c r="C27" s="400"/>
      <c r="D27" s="400"/>
      <c r="E27" s="400"/>
      <c r="F27" s="400"/>
      <c r="G27" s="401"/>
      <c r="H27" s="309"/>
      <c r="I27" s="309"/>
      <c r="J27" s="309"/>
      <c r="K27" s="233" t="s">
        <v>2</v>
      </c>
      <c r="L27" s="233"/>
      <c r="M27" s="307"/>
      <c r="N27" s="308"/>
      <c r="O27" s="308"/>
      <c r="P27" s="308"/>
      <c r="Q27" s="308"/>
      <c r="R27" s="308"/>
      <c r="S27" s="308"/>
      <c r="T27" s="233" t="s">
        <v>0</v>
      </c>
      <c r="U27" s="256"/>
      <c r="V27" s="368" t="str">
        <f t="shared" si="0"/>
        <v> </v>
      </c>
      <c r="W27" s="369"/>
      <c r="X27" s="370"/>
    </row>
    <row r="28" spans="2:24" ht="37.5" customHeight="1">
      <c r="B28" s="402">
        <f t="shared" si="1"/>
        <v>44593</v>
      </c>
      <c r="C28" s="403"/>
      <c r="D28" s="403"/>
      <c r="E28" s="403"/>
      <c r="F28" s="403"/>
      <c r="G28" s="404"/>
      <c r="H28" s="309"/>
      <c r="I28" s="309"/>
      <c r="J28" s="309"/>
      <c r="K28" s="233" t="s">
        <v>2</v>
      </c>
      <c r="L28" s="233"/>
      <c r="M28" s="307"/>
      <c r="N28" s="308"/>
      <c r="O28" s="308"/>
      <c r="P28" s="308"/>
      <c r="Q28" s="308"/>
      <c r="R28" s="308"/>
      <c r="S28" s="308"/>
      <c r="T28" s="233" t="s">
        <v>0</v>
      </c>
      <c r="U28" s="256"/>
      <c r="V28" s="384" t="str">
        <f t="shared" si="0"/>
        <v> </v>
      </c>
      <c r="W28" s="385"/>
      <c r="X28" s="386"/>
    </row>
    <row r="29" spans="2:24" ht="37.5" customHeight="1">
      <c r="B29" s="399">
        <f t="shared" si="1"/>
        <v>44621</v>
      </c>
      <c r="C29" s="400"/>
      <c r="D29" s="400"/>
      <c r="E29" s="400"/>
      <c r="F29" s="400"/>
      <c r="G29" s="401"/>
      <c r="H29" s="309"/>
      <c r="I29" s="309"/>
      <c r="J29" s="309"/>
      <c r="K29" s="233" t="s">
        <v>2</v>
      </c>
      <c r="L29" s="233"/>
      <c r="M29" s="307"/>
      <c r="N29" s="308"/>
      <c r="O29" s="308"/>
      <c r="P29" s="308"/>
      <c r="Q29" s="308"/>
      <c r="R29" s="308"/>
      <c r="S29" s="308"/>
      <c r="T29" s="233" t="s">
        <v>0</v>
      </c>
      <c r="U29" s="256"/>
      <c r="V29" s="384" t="str">
        <f t="shared" si="0"/>
        <v> </v>
      </c>
      <c r="W29" s="385"/>
      <c r="X29" s="386"/>
    </row>
    <row r="30" spans="2:24" ht="37.5" customHeight="1">
      <c r="B30" s="399">
        <f t="shared" si="1"/>
        <v>44652</v>
      </c>
      <c r="C30" s="400"/>
      <c r="D30" s="400"/>
      <c r="E30" s="400"/>
      <c r="F30" s="400"/>
      <c r="G30" s="401"/>
      <c r="H30" s="309"/>
      <c r="I30" s="309"/>
      <c r="J30" s="309"/>
      <c r="K30" s="233" t="s">
        <v>2</v>
      </c>
      <c r="L30" s="233"/>
      <c r="M30" s="307"/>
      <c r="N30" s="308"/>
      <c r="O30" s="308"/>
      <c r="P30" s="308"/>
      <c r="Q30" s="308"/>
      <c r="R30" s="308"/>
      <c r="S30" s="308"/>
      <c r="T30" s="233" t="s">
        <v>0</v>
      </c>
      <c r="U30" s="256"/>
      <c r="V30" s="389" t="str">
        <f t="shared" si="0"/>
        <v> </v>
      </c>
      <c r="W30" s="390"/>
      <c r="X30" s="391"/>
    </row>
    <row r="31" spans="2:24" ht="37.5" customHeight="1">
      <c r="B31" s="402">
        <f t="shared" si="1"/>
        <v>44682</v>
      </c>
      <c r="C31" s="403"/>
      <c r="D31" s="403"/>
      <c r="E31" s="403"/>
      <c r="F31" s="403"/>
      <c r="G31" s="404"/>
      <c r="H31" s="309"/>
      <c r="I31" s="309"/>
      <c r="J31" s="309"/>
      <c r="K31" s="233" t="s">
        <v>2</v>
      </c>
      <c r="L31" s="233"/>
      <c r="M31" s="307"/>
      <c r="N31" s="308"/>
      <c r="O31" s="308"/>
      <c r="P31" s="308"/>
      <c r="Q31" s="308"/>
      <c r="R31" s="308"/>
      <c r="S31" s="308"/>
      <c r="T31" s="233" t="s">
        <v>0</v>
      </c>
      <c r="U31" s="256"/>
      <c r="V31" s="384" t="str">
        <f t="shared" si="0"/>
        <v> </v>
      </c>
      <c r="W31" s="385"/>
      <c r="X31" s="386"/>
    </row>
    <row r="32" spans="2:24" ht="37.5" customHeight="1" thickBot="1">
      <c r="B32" s="408">
        <f t="shared" si="1"/>
        <v>44713</v>
      </c>
      <c r="C32" s="409"/>
      <c r="D32" s="409"/>
      <c r="E32" s="409"/>
      <c r="F32" s="409"/>
      <c r="G32" s="410"/>
      <c r="H32" s="314"/>
      <c r="I32" s="314"/>
      <c r="J32" s="314"/>
      <c r="K32" s="277" t="s">
        <v>2</v>
      </c>
      <c r="L32" s="277"/>
      <c r="M32" s="315"/>
      <c r="N32" s="316"/>
      <c r="O32" s="316"/>
      <c r="P32" s="316"/>
      <c r="Q32" s="316"/>
      <c r="R32" s="316"/>
      <c r="S32" s="316"/>
      <c r="T32" s="277" t="s">
        <v>0</v>
      </c>
      <c r="U32" s="317"/>
      <c r="V32" s="368" t="str">
        <f t="shared" si="0"/>
        <v> </v>
      </c>
      <c r="W32" s="369"/>
      <c r="X32" s="370"/>
    </row>
    <row r="33" spans="2:24" ht="37.5" customHeight="1" thickTop="1">
      <c r="B33" s="411">
        <f>B16</f>
        <v>44743</v>
      </c>
      <c r="C33" s="412"/>
      <c r="D33" s="412"/>
      <c r="E33" s="412"/>
      <c r="F33" s="412"/>
      <c r="G33" s="413"/>
      <c r="H33" s="405" t="str">
        <f>IF(ISBLANK(H16)," ",IF(H16&gt;=0,H16," "))</f>
        <v> </v>
      </c>
      <c r="I33" s="405"/>
      <c r="J33" s="405"/>
      <c r="K33" s="294" t="s">
        <v>2</v>
      </c>
      <c r="L33" s="294"/>
      <c r="M33" s="295"/>
      <c r="N33" s="296"/>
      <c r="O33" s="296"/>
      <c r="P33" s="296"/>
      <c r="Q33" s="296"/>
      <c r="R33" s="296"/>
      <c r="S33" s="296"/>
      <c r="T33" s="294" t="s">
        <v>0</v>
      </c>
      <c r="U33" s="312"/>
      <c r="V33" s="392" t="str">
        <f t="shared" si="0"/>
        <v> </v>
      </c>
      <c r="W33" s="393"/>
      <c r="X33" s="394"/>
    </row>
    <row r="34" spans="2:24" ht="37.5" customHeight="1">
      <c r="B34" s="399">
        <f>EDATE(B33,1)</f>
        <v>44774</v>
      </c>
      <c r="C34" s="400"/>
      <c r="D34" s="400"/>
      <c r="E34" s="400"/>
      <c r="F34" s="400"/>
      <c r="G34" s="401"/>
      <c r="H34" s="313" t="str">
        <f>IF(ISBLANK(H17)," ",IF(H17&gt;=0,H17," "))</f>
        <v> </v>
      </c>
      <c r="I34" s="313"/>
      <c r="J34" s="313"/>
      <c r="K34" s="233" t="s">
        <v>2</v>
      </c>
      <c r="L34" s="233"/>
      <c r="M34" s="307"/>
      <c r="N34" s="308"/>
      <c r="O34" s="308"/>
      <c r="P34" s="308"/>
      <c r="Q34" s="308"/>
      <c r="R34" s="308"/>
      <c r="S34" s="308"/>
      <c r="T34" s="233" t="s">
        <v>0</v>
      </c>
      <c r="U34" s="256"/>
      <c r="V34" s="384" t="str">
        <f t="shared" si="0"/>
        <v> </v>
      </c>
      <c r="W34" s="385"/>
      <c r="X34" s="386"/>
    </row>
    <row r="35" spans="2:24" ht="37.5" customHeight="1" thickBot="1">
      <c r="B35" s="327">
        <f>EDATE(B34,1)</f>
        <v>44805</v>
      </c>
      <c r="C35" s="328"/>
      <c r="D35" s="328"/>
      <c r="E35" s="328"/>
      <c r="F35" s="328"/>
      <c r="G35" s="329"/>
      <c r="H35" s="395" t="str">
        <f>IF(ISBLANK(H18)," ",IF(H18&gt;=0,H18," "))</f>
        <v> </v>
      </c>
      <c r="I35" s="395"/>
      <c r="J35" s="395"/>
      <c r="K35" s="292" t="s">
        <v>2</v>
      </c>
      <c r="L35" s="292"/>
      <c r="M35" s="310"/>
      <c r="N35" s="311"/>
      <c r="O35" s="311"/>
      <c r="P35" s="311"/>
      <c r="Q35" s="311"/>
      <c r="R35" s="311"/>
      <c r="S35" s="311"/>
      <c r="T35" s="292" t="s">
        <v>0</v>
      </c>
      <c r="U35" s="293"/>
      <c r="V35" s="304" t="str">
        <f t="shared" si="0"/>
        <v> </v>
      </c>
      <c r="W35" s="305"/>
      <c r="X35" s="306"/>
    </row>
    <row r="36" spans="2:7" ht="12" customHeight="1" thickBot="1">
      <c r="B36" s="102"/>
      <c r="C36" s="102"/>
      <c r="D36" s="102"/>
      <c r="E36" s="102"/>
      <c r="F36" s="102"/>
      <c r="G36" s="102"/>
    </row>
    <row r="37" spans="2:40" ht="37.5" customHeight="1" thickBot="1">
      <c r="B37" s="297" t="s">
        <v>27</v>
      </c>
      <c r="C37" s="298"/>
      <c r="D37" s="298"/>
      <c r="E37" s="298"/>
      <c r="F37" s="298"/>
      <c r="G37" s="298"/>
      <c r="H37" s="298"/>
      <c r="I37" s="298"/>
      <c r="J37" s="298"/>
      <c r="K37" s="298"/>
      <c r="L37" s="298"/>
      <c r="M37" s="298"/>
      <c r="N37" s="298"/>
      <c r="O37" s="298"/>
      <c r="P37" s="299"/>
      <c r="Q37" s="299"/>
      <c r="R37" s="297" t="s">
        <v>46</v>
      </c>
      <c r="S37" s="300"/>
      <c r="T37" s="301"/>
      <c r="U37" s="302" t="str">
        <f>IF(SUMIF(H24:J32,"&gt;=17",M24:S32)=0," ",SUMIF(H24:J32,"&gt;=17",M24:S32))</f>
        <v> </v>
      </c>
      <c r="V37" s="303"/>
      <c r="W37" s="303"/>
      <c r="X37" s="303"/>
      <c r="Y37" s="303"/>
      <c r="Z37" s="303"/>
      <c r="AA37" s="303"/>
      <c r="AB37" s="39" t="s">
        <v>5</v>
      </c>
      <c r="AC37" s="267"/>
      <c r="AD37" s="268"/>
      <c r="AE37" s="268"/>
      <c r="AF37" s="268"/>
      <c r="AG37" s="268"/>
      <c r="AH37" s="268"/>
      <c r="AI37" s="268"/>
      <c r="AJ37" s="268"/>
      <c r="AK37" s="268"/>
      <c r="AL37" s="268"/>
      <c r="AM37" s="268"/>
      <c r="AN37" s="269"/>
    </row>
    <row r="38" spans="2:40" ht="37.5" customHeight="1" thickBot="1" thickTop="1">
      <c r="B38" s="270" t="s">
        <v>28</v>
      </c>
      <c r="C38" s="271"/>
      <c r="D38" s="271"/>
      <c r="E38" s="271"/>
      <c r="F38" s="271"/>
      <c r="G38" s="271"/>
      <c r="H38" s="271"/>
      <c r="I38" s="271"/>
      <c r="J38" s="271"/>
      <c r="K38" s="271"/>
      <c r="L38" s="271"/>
      <c r="M38" s="271"/>
      <c r="N38" s="271"/>
      <c r="O38" s="271"/>
      <c r="P38" s="248"/>
      <c r="Q38" s="248"/>
      <c r="R38" s="206" t="s">
        <v>47</v>
      </c>
      <c r="S38" s="272"/>
      <c r="T38" s="273"/>
      <c r="U38" s="274" t="str">
        <f>IF(SUMIF(H33:J35,"&gt;=17",M33:S35)=0," ",SUMIF(H33:J35,"&gt;=17",M33:S35))</f>
        <v> </v>
      </c>
      <c r="V38" s="275"/>
      <c r="W38" s="275"/>
      <c r="X38" s="275"/>
      <c r="Y38" s="275"/>
      <c r="Z38" s="275"/>
      <c r="AA38" s="275"/>
      <c r="AB38" s="103" t="s">
        <v>5</v>
      </c>
      <c r="AC38" s="30"/>
      <c r="AD38" s="32" t="s">
        <v>9</v>
      </c>
      <c r="AE38" s="33"/>
      <c r="AF38" s="244" t="str">
        <f>IF(ISERROR(ROUNDDOWN(_xlfn.AVERAGEIF(H33:J35,"&gt;=17",M33:S35),0))," ",ROUNDDOWN(_xlfn.AVERAGEIF(H33:J35,"&gt;=17",M33:S35),0))</f>
        <v> </v>
      </c>
      <c r="AG38" s="245"/>
      <c r="AH38" s="245"/>
      <c r="AI38" s="245"/>
      <c r="AJ38" s="245"/>
      <c r="AK38" s="245"/>
      <c r="AL38" s="245"/>
      <c r="AM38" s="245"/>
      <c r="AN38" s="38" t="s">
        <v>5</v>
      </c>
    </row>
    <row r="39" spans="2:40" ht="37.5" customHeight="1" thickBot="1" thickTop="1">
      <c r="B39" s="284" t="s">
        <v>29</v>
      </c>
      <c r="C39" s="285"/>
      <c r="D39" s="285"/>
      <c r="E39" s="285"/>
      <c r="F39" s="285"/>
      <c r="G39" s="285"/>
      <c r="H39" s="285"/>
      <c r="I39" s="285"/>
      <c r="J39" s="285"/>
      <c r="K39" s="285"/>
      <c r="L39" s="285"/>
      <c r="M39" s="285"/>
      <c r="N39" s="285"/>
      <c r="O39" s="285"/>
      <c r="P39" s="286"/>
      <c r="Q39" s="286"/>
      <c r="R39" s="287" t="s">
        <v>24</v>
      </c>
      <c r="S39" s="288"/>
      <c r="T39" s="289"/>
      <c r="U39" s="290" t="str">
        <f>IF(ISERROR(U37+U38)," ",U37+U38)</f>
        <v> </v>
      </c>
      <c r="V39" s="291"/>
      <c r="W39" s="291"/>
      <c r="X39" s="291"/>
      <c r="Y39" s="291"/>
      <c r="Z39" s="291"/>
      <c r="AA39" s="291"/>
      <c r="AB39" s="37" t="s">
        <v>5</v>
      </c>
      <c r="AC39" s="30"/>
      <c r="AD39" s="36" t="s">
        <v>25</v>
      </c>
      <c r="AE39" s="37"/>
      <c r="AF39" s="244" t="str">
        <f>IF(ISERROR(ROUNDDOWN(_xlfn.AVERAGEIF(H24:J35,"&gt;=17",M24:S35),0))," ",ROUNDDOWN(_xlfn.AVERAGEIF(H24:J35,"&gt;=17",M24:S35),0))</f>
        <v> </v>
      </c>
      <c r="AG39" s="245"/>
      <c r="AH39" s="245"/>
      <c r="AI39" s="245"/>
      <c r="AJ39" s="245"/>
      <c r="AK39" s="245"/>
      <c r="AL39" s="245"/>
      <c r="AM39" s="245"/>
      <c r="AN39" s="38" t="s">
        <v>5</v>
      </c>
    </row>
    <row r="40" ht="12" customHeight="1" thickTop="1"/>
    <row r="41" ht="18" thickBot="1">
      <c r="B41" s="1" t="s">
        <v>48</v>
      </c>
    </row>
    <row r="42" spans="2:20" ht="19.5" customHeight="1">
      <c r="B42" s="246"/>
      <c r="C42" s="247"/>
      <c r="D42" s="247"/>
      <c r="E42" s="247"/>
      <c r="F42" s="247"/>
      <c r="G42" s="247"/>
      <c r="H42" s="248"/>
      <c r="I42" s="248"/>
      <c r="J42" s="248"/>
      <c r="K42" s="252" t="s">
        <v>7</v>
      </c>
      <c r="L42" s="248"/>
      <c r="M42" s="248"/>
      <c r="N42" s="248"/>
      <c r="O42" s="248"/>
      <c r="P42" s="248"/>
      <c r="Q42" s="248"/>
      <c r="R42" s="248"/>
      <c r="S42" s="248"/>
      <c r="T42" s="253"/>
    </row>
    <row r="43" spans="2:20" ht="19.5" customHeight="1">
      <c r="B43" s="249"/>
      <c r="C43" s="250"/>
      <c r="D43" s="250"/>
      <c r="E43" s="250"/>
      <c r="F43" s="250"/>
      <c r="G43" s="250"/>
      <c r="H43" s="251"/>
      <c r="I43" s="251"/>
      <c r="J43" s="251"/>
      <c r="K43" s="254"/>
      <c r="L43" s="228"/>
      <c r="M43" s="228"/>
      <c r="N43" s="228"/>
      <c r="O43" s="228"/>
      <c r="P43" s="228"/>
      <c r="Q43" s="228"/>
      <c r="R43" s="228"/>
      <c r="S43" s="228"/>
      <c r="T43" s="255"/>
    </row>
    <row r="44" spans="2:20" ht="19.5" customHeight="1">
      <c r="B44" s="276" t="s">
        <v>8</v>
      </c>
      <c r="C44" s="277"/>
      <c r="D44" s="277"/>
      <c r="E44" s="277"/>
      <c r="F44" s="277"/>
      <c r="G44" s="277"/>
      <c r="H44" s="260"/>
      <c r="I44" s="260"/>
      <c r="J44" s="260"/>
      <c r="K44" s="278"/>
      <c r="L44" s="279"/>
      <c r="M44" s="279"/>
      <c r="N44" s="279"/>
      <c r="O44" s="279"/>
      <c r="P44" s="279"/>
      <c r="Q44" s="279"/>
      <c r="R44" s="279"/>
      <c r="S44" s="279"/>
      <c r="T44" s="280"/>
    </row>
    <row r="45" spans="2:20" ht="19.5" customHeight="1">
      <c r="B45" s="249"/>
      <c r="C45" s="250"/>
      <c r="D45" s="250"/>
      <c r="E45" s="250"/>
      <c r="F45" s="250"/>
      <c r="G45" s="250"/>
      <c r="H45" s="251"/>
      <c r="I45" s="251"/>
      <c r="J45" s="251"/>
      <c r="K45" s="281"/>
      <c r="L45" s="282"/>
      <c r="M45" s="282"/>
      <c r="N45" s="282"/>
      <c r="O45" s="282"/>
      <c r="P45" s="282"/>
      <c r="Q45" s="282"/>
      <c r="R45" s="282"/>
      <c r="S45" s="282"/>
      <c r="T45" s="283"/>
    </row>
    <row r="46" spans="2:20" ht="30.75" customHeight="1">
      <c r="B46" s="177" t="s">
        <v>72</v>
      </c>
      <c r="C46" s="178"/>
      <c r="D46" s="178"/>
      <c r="E46" s="178"/>
      <c r="F46" s="178"/>
      <c r="G46" s="205"/>
      <c r="H46" s="209" t="s">
        <v>34</v>
      </c>
      <c r="I46" s="260"/>
      <c r="J46" s="179"/>
      <c r="K46" s="261" t="str">
        <f>IF(ISERROR(AF20+AF38)," ",AF20+AF38)</f>
        <v> </v>
      </c>
      <c r="L46" s="262"/>
      <c r="M46" s="262"/>
      <c r="N46" s="262"/>
      <c r="O46" s="262"/>
      <c r="P46" s="262"/>
      <c r="Q46" s="262"/>
      <c r="R46" s="262"/>
      <c r="S46" s="265" t="s">
        <v>5</v>
      </c>
      <c r="T46" s="266"/>
    </row>
    <row r="47" spans="2:20" ht="19.5" customHeight="1" thickBot="1">
      <c r="B47" s="257"/>
      <c r="C47" s="258"/>
      <c r="D47" s="258"/>
      <c r="E47" s="258"/>
      <c r="F47" s="258"/>
      <c r="G47" s="259"/>
      <c r="H47" s="235"/>
      <c r="I47" s="236"/>
      <c r="J47" s="159"/>
      <c r="K47" s="263"/>
      <c r="L47" s="264"/>
      <c r="M47" s="264"/>
      <c r="N47" s="264"/>
      <c r="O47" s="264"/>
      <c r="P47" s="264"/>
      <c r="Q47" s="264"/>
      <c r="R47" s="264"/>
      <c r="S47" s="236"/>
      <c r="T47" s="243"/>
    </row>
    <row r="48" spans="2:20" ht="19.5" customHeight="1" thickTop="1">
      <c r="B48" s="148" t="s">
        <v>6</v>
      </c>
      <c r="C48" s="149"/>
      <c r="D48" s="149"/>
      <c r="E48" s="149"/>
      <c r="F48" s="149"/>
      <c r="G48" s="150"/>
      <c r="H48" s="154" t="s">
        <v>26</v>
      </c>
      <c r="I48" s="225"/>
      <c r="J48" s="156"/>
      <c r="K48" s="237" t="str">
        <f>IF(ISERROR(AF20+AF39)," ",AF20+AF39)</f>
        <v> </v>
      </c>
      <c r="L48" s="238"/>
      <c r="M48" s="238"/>
      <c r="N48" s="238"/>
      <c r="O48" s="238"/>
      <c r="P48" s="238"/>
      <c r="Q48" s="238"/>
      <c r="R48" s="238"/>
      <c r="S48" s="241" t="s">
        <v>5</v>
      </c>
      <c r="T48" s="242"/>
    </row>
    <row r="49" spans="2:20" ht="30.75" customHeight="1" thickBot="1">
      <c r="B49" s="151"/>
      <c r="C49" s="152"/>
      <c r="D49" s="152"/>
      <c r="E49" s="152"/>
      <c r="F49" s="152"/>
      <c r="G49" s="153"/>
      <c r="H49" s="235"/>
      <c r="I49" s="236"/>
      <c r="J49" s="159"/>
      <c r="K49" s="239"/>
      <c r="L49" s="240"/>
      <c r="M49" s="240"/>
      <c r="N49" s="240"/>
      <c r="O49" s="240"/>
      <c r="P49" s="240"/>
      <c r="Q49" s="240"/>
      <c r="R49" s="240"/>
      <c r="S49" s="236"/>
      <c r="T49" s="243"/>
    </row>
    <row r="50" spans="2:40" ht="19.5" customHeight="1" thickTop="1">
      <c r="B50" s="224"/>
      <c r="C50" s="149"/>
      <c r="D50" s="149"/>
      <c r="E50" s="149"/>
      <c r="F50" s="149"/>
      <c r="G50" s="149"/>
      <c r="H50" s="225"/>
      <c r="I50" s="225"/>
      <c r="J50" s="156"/>
      <c r="K50" s="230" t="s">
        <v>33</v>
      </c>
      <c r="L50" s="231"/>
      <c r="M50" s="231"/>
      <c r="N50" s="231"/>
      <c r="O50" s="231"/>
      <c r="P50" s="231"/>
      <c r="Q50" s="231"/>
      <c r="R50" s="231"/>
      <c r="S50" s="231"/>
      <c r="T50" s="232"/>
      <c r="U50" s="221" t="s">
        <v>69</v>
      </c>
      <c r="V50" s="222"/>
      <c r="W50" s="222"/>
      <c r="X50" s="222"/>
      <c r="Y50" s="222"/>
      <c r="Z50" s="222"/>
      <c r="AA50" s="222"/>
      <c r="AB50" s="222"/>
      <c r="AC50" s="222"/>
      <c r="AD50" s="222"/>
      <c r="AE50" s="221" t="s">
        <v>70</v>
      </c>
      <c r="AF50" s="222"/>
      <c r="AG50" s="222"/>
      <c r="AH50" s="222"/>
      <c r="AI50" s="222"/>
      <c r="AJ50" s="222"/>
      <c r="AK50" s="222"/>
      <c r="AL50" s="222"/>
      <c r="AM50" s="222"/>
      <c r="AN50" s="223"/>
    </row>
    <row r="51" spans="2:40" ht="19.5" customHeight="1">
      <c r="B51" s="226"/>
      <c r="C51" s="227"/>
      <c r="D51" s="227"/>
      <c r="E51" s="227"/>
      <c r="F51" s="227"/>
      <c r="G51" s="227"/>
      <c r="H51" s="228"/>
      <c r="I51" s="228"/>
      <c r="J51" s="229"/>
      <c r="K51" s="219" t="s">
        <v>68</v>
      </c>
      <c r="L51" s="233"/>
      <c r="M51" s="233"/>
      <c r="N51" s="233"/>
      <c r="O51" s="233"/>
      <c r="P51" s="233"/>
      <c r="Q51" s="233"/>
      <c r="R51" s="233"/>
      <c r="S51" s="233"/>
      <c r="T51" s="234"/>
      <c r="U51" s="219" t="s">
        <v>68</v>
      </c>
      <c r="V51" s="233"/>
      <c r="W51" s="233"/>
      <c r="X51" s="233"/>
      <c r="Y51" s="233"/>
      <c r="Z51" s="233"/>
      <c r="AA51" s="233"/>
      <c r="AB51" s="233"/>
      <c r="AC51" s="233"/>
      <c r="AD51" s="234"/>
      <c r="AE51" s="219" t="s">
        <v>68</v>
      </c>
      <c r="AF51" s="233"/>
      <c r="AG51" s="233"/>
      <c r="AH51" s="233"/>
      <c r="AI51" s="233"/>
      <c r="AJ51" s="233"/>
      <c r="AK51" s="233"/>
      <c r="AL51" s="233"/>
      <c r="AM51" s="233"/>
      <c r="AN51" s="256"/>
    </row>
    <row r="52" spans="2:40" ht="19.5" customHeight="1">
      <c r="B52" s="226"/>
      <c r="C52" s="227"/>
      <c r="D52" s="227"/>
      <c r="E52" s="227"/>
      <c r="F52" s="227"/>
      <c r="G52" s="227"/>
      <c r="H52" s="228"/>
      <c r="I52" s="228"/>
      <c r="J52" s="229"/>
      <c r="K52" s="219" t="s">
        <v>35</v>
      </c>
      <c r="L52" s="217"/>
      <c r="M52" s="217"/>
      <c r="N52" s="218"/>
      <c r="O52" s="216" t="s">
        <v>71</v>
      </c>
      <c r="P52" s="217"/>
      <c r="Q52" s="217"/>
      <c r="R52" s="217"/>
      <c r="S52" s="217"/>
      <c r="T52" s="218"/>
      <c r="U52" s="219" t="s">
        <v>35</v>
      </c>
      <c r="V52" s="217"/>
      <c r="W52" s="217"/>
      <c r="X52" s="218"/>
      <c r="Y52" s="216" t="s">
        <v>71</v>
      </c>
      <c r="Z52" s="217"/>
      <c r="AA52" s="217"/>
      <c r="AB52" s="217"/>
      <c r="AC52" s="217"/>
      <c r="AD52" s="218"/>
      <c r="AE52" s="219" t="s">
        <v>35</v>
      </c>
      <c r="AF52" s="217"/>
      <c r="AG52" s="217"/>
      <c r="AH52" s="218"/>
      <c r="AI52" s="216" t="s">
        <v>71</v>
      </c>
      <c r="AJ52" s="217"/>
      <c r="AK52" s="217"/>
      <c r="AL52" s="217"/>
      <c r="AM52" s="217"/>
      <c r="AN52" s="220"/>
    </row>
    <row r="53" spans="2:40" ht="30" customHeight="1">
      <c r="B53" s="213" t="s">
        <v>8</v>
      </c>
      <c r="C53" s="214"/>
      <c r="D53" s="214"/>
      <c r="E53" s="214"/>
      <c r="F53" s="214"/>
      <c r="G53" s="214"/>
      <c r="H53" s="215"/>
      <c r="I53" s="215"/>
      <c r="J53" s="215"/>
      <c r="K53" s="197" t="s">
        <v>10</v>
      </c>
      <c r="L53" s="199"/>
      <c r="M53" s="200"/>
      <c r="N53" s="201"/>
      <c r="O53" s="133" t="str">
        <f>IF(ISERROR(VLOOKUP(L53,'早見表（数字のみ） '!D:H,4,TRUE))," ",VLOOKUP(L53,'早見表（数字のみ） '!D:H,4,TRUE))</f>
        <v> </v>
      </c>
      <c r="P53" s="134"/>
      <c r="Q53" s="134"/>
      <c r="R53" s="134"/>
      <c r="S53" s="186" t="s">
        <v>4</v>
      </c>
      <c r="T53" s="187"/>
      <c r="U53" s="197" t="s">
        <v>11</v>
      </c>
      <c r="V53" s="199"/>
      <c r="W53" s="200"/>
      <c r="X53" s="201"/>
      <c r="Y53" s="133" t="str">
        <f>IF(ISERROR(VLOOKUP(V53,'早見表（数字のみ） '!E:H,4,TRUE))," ",VLOOKUP(V53,'早見表（数字のみ） '!E:H,4,TRUE))</f>
        <v> </v>
      </c>
      <c r="Z53" s="134"/>
      <c r="AA53" s="134"/>
      <c r="AB53" s="134"/>
      <c r="AC53" s="186" t="s">
        <v>4</v>
      </c>
      <c r="AD53" s="187"/>
      <c r="AE53" s="183" t="s">
        <v>13</v>
      </c>
      <c r="AF53" s="199"/>
      <c r="AG53" s="200"/>
      <c r="AH53" s="201"/>
      <c r="AI53" s="133" t="str">
        <f>IF(ISERROR(VLOOKUP(AF53,'早見表（数字のみ） '!F:H,3,TRUE))," ",VLOOKUP(AF53,'早見表（数字のみ） '!F:H,3,TRUE))</f>
        <v> </v>
      </c>
      <c r="AJ53" s="134"/>
      <c r="AK53" s="134"/>
      <c r="AL53" s="134"/>
      <c r="AM53" s="186" t="s">
        <v>4</v>
      </c>
      <c r="AN53" s="191"/>
    </row>
    <row r="54" spans="2:40" ht="19.5" customHeight="1">
      <c r="B54" s="213"/>
      <c r="C54" s="214"/>
      <c r="D54" s="214"/>
      <c r="E54" s="214"/>
      <c r="F54" s="214"/>
      <c r="G54" s="214"/>
      <c r="H54" s="215"/>
      <c r="I54" s="215"/>
      <c r="J54" s="215"/>
      <c r="K54" s="198"/>
      <c r="L54" s="202"/>
      <c r="M54" s="203"/>
      <c r="N54" s="204"/>
      <c r="O54" s="193"/>
      <c r="P54" s="194"/>
      <c r="Q54" s="194"/>
      <c r="R54" s="194"/>
      <c r="S54" s="195"/>
      <c r="T54" s="196"/>
      <c r="U54" s="198"/>
      <c r="V54" s="202"/>
      <c r="W54" s="203"/>
      <c r="X54" s="204"/>
      <c r="Y54" s="193"/>
      <c r="Z54" s="194"/>
      <c r="AA54" s="194"/>
      <c r="AB54" s="194"/>
      <c r="AC54" s="195"/>
      <c r="AD54" s="196"/>
      <c r="AE54" s="212"/>
      <c r="AF54" s="202"/>
      <c r="AG54" s="203"/>
      <c r="AH54" s="204"/>
      <c r="AI54" s="193"/>
      <c r="AJ54" s="194"/>
      <c r="AK54" s="194"/>
      <c r="AL54" s="194"/>
      <c r="AM54" s="195"/>
      <c r="AN54" s="211"/>
    </row>
    <row r="55" spans="2:40" ht="30" customHeight="1">
      <c r="B55" s="177" t="s">
        <v>72</v>
      </c>
      <c r="C55" s="178"/>
      <c r="D55" s="178"/>
      <c r="E55" s="178"/>
      <c r="F55" s="178"/>
      <c r="G55" s="205"/>
      <c r="H55" s="209" t="s">
        <v>34</v>
      </c>
      <c r="I55" s="210"/>
      <c r="J55" s="179"/>
      <c r="K55" s="183" t="s">
        <v>14</v>
      </c>
      <c r="L55" s="188" t="str">
        <f>IF(ISERROR(VLOOKUP(K46,'早見表（数字のみ） '!A:G,4,TRUE))," ",VLOOKUP(K46,'早見表（数字のみ） '!A:G,4,TRUE))</f>
        <v> </v>
      </c>
      <c r="M55" s="189"/>
      <c r="N55" s="190"/>
      <c r="O55" s="133" t="str">
        <f>IF(ISERROR(VLOOKUP(L55,'早見表（数字のみ） '!D:H,4,TRUE))," ",VLOOKUP(L55,'早見表（数字のみ） '!D:H,4,TRUE))</f>
        <v> </v>
      </c>
      <c r="P55" s="134"/>
      <c r="Q55" s="134"/>
      <c r="R55" s="134"/>
      <c r="S55" s="186" t="s">
        <v>4</v>
      </c>
      <c r="T55" s="187"/>
      <c r="U55" s="183" t="s">
        <v>15</v>
      </c>
      <c r="V55" s="188" t="str">
        <f>IF(ISERROR(VLOOKUP(K46,'早見表（数字のみ） '!A:G,5,TRUE))," ",VLOOKUP(K46,'早見表（数字のみ） '!A:G,5,TRUE))</f>
        <v> </v>
      </c>
      <c r="W55" s="189"/>
      <c r="X55" s="190"/>
      <c r="Y55" s="133" t="str">
        <f>IF(ISERROR(VLOOKUP(V55,'早見表（数字のみ） '!E:H,4,TRUE))," ",VLOOKUP(V55,'早見表（数字のみ） '!E:H,4,TRUE))</f>
        <v> </v>
      </c>
      <c r="Z55" s="134"/>
      <c r="AA55" s="134"/>
      <c r="AB55" s="134"/>
      <c r="AC55" s="186" t="s">
        <v>4</v>
      </c>
      <c r="AD55" s="187"/>
      <c r="AE55" s="183" t="s">
        <v>40</v>
      </c>
      <c r="AF55" s="188" t="str">
        <f>IF(ISERROR(VLOOKUP(K46,'早見表（数字のみ） '!A:G,6,TRUE))," ",VLOOKUP(K46,'早見表（数字のみ） '!A:G,6,TRUE))</f>
        <v> </v>
      </c>
      <c r="AG55" s="189"/>
      <c r="AH55" s="190"/>
      <c r="AI55" s="133" t="str">
        <f>IF(ISERROR(VLOOKUP(AF55,'早見表（数字のみ） '!F:H,3,TRUE))," ",VLOOKUP(AF55,'早見表（数字のみ） '!F:H,3,TRUE))</f>
        <v> </v>
      </c>
      <c r="AJ55" s="134"/>
      <c r="AK55" s="134"/>
      <c r="AL55" s="134"/>
      <c r="AM55" s="186" t="s">
        <v>4</v>
      </c>
      <c r="AN55" s="191"/>
    </row>
    <row r="56" spans="2:40" ht="19.5" customHeight="1" thickBot="1">
      <c r="B56" s="206"/>
      <c r="C56" s="207"/>
      <c r="D56" s="207"/>
      <c r="E56" s="207"/>
      <c r="F56" s="207"/>
      <c r="G56" s="208"/>
      <c r="H56" s="157"/>
      <c r="I56" s="158"/>
      <c r="J56" s="159"/>
      <c r="K56" s="147"/>
      <c r="L56" s="130"/>
      <c r="M56" s="131"/>
      <c r="N56" s="132"/>
      <c r="O56" s="135"/>
      <c r="P56" s="136"/>
      <c r="Q56" s="136"/>
      <c r="R56" s="136"/>
      <c r="S56" s="139"/>
      <c r="T56" s="145"/>
      <c r="U56" s="147"/>
      <c r="V56" s="130"/>
      <c r="W56" s="131"/>
      <c r="X56" s="132"/>
      <c r="Y56" s="135"/>
      <c r="Z56" s="136"/>
      <c r="AA56" s="136"/>
      <c r="AB56" s="136"/>
      <c r="AC56" s="139"/>
      <c r="AD56" s="145"/>
      <c r="AE56" s="147"/>
      <c r="AF56" s="130"/>
      <c r="AG56" s="131"/>
      <c r="AH56" s="132"/>
      <c r="AI56" s="135"/>
      <c r="AJ56" s="136"/>
      <c r="AK56" s="136"/>
      <c r="AL56" s="136"/>
      <c r="AM56" s="139"/>
      <c r="AN56" s="192"/>
    </row>
    <row r="57" spans="2:40" ht="30" customHeight="1" thickTop="1">
      <c r="B57" s="148" t="s">
        <v>6</v>
      </c>
      <c r="C57" s="149"/>
      <c r="D57" s="149"/>
      <c r="E57" s="149"/>
      <c r="F57" s="149"/>
      <c r="G57" s="150"/>
      <c r="H57" s="154" t="s">
        <v>26</v>
      </c>
      <c r="I57" s="155"/>
      <c r="J57" s="156"/>
      <c r="K57" s="146" t="s">
        <v>36</v>
      </c>
      <c r="L57" s="127" t="str">
        <f>IF(ISERROR(VLOOKUP(K48,'早見表（数字のみ） '!A:G,4,TRUE))," ",VLOOKUP(K48,'早見表（数字のみ） '!A:G,4,TRUE))</f>
        <v> </v>
      </c>
      <c r="M57" s="128"/>
      <c r="N57" s="129"/>
      <c r="O57" s="184" t="str">
        <f>IF(ISERROR(VLOOKUP(L57,'早見表（数字のみ） '!D:H,4,TRUE))," ",VLOOKUP(L57,'早見表（数字のみ） '!D:H,4,TRUE))</f>
        <v> </v>
      </c>
      <c r="P57" s="185"/>
      <c r="Q57" s="185"/>
      <c r="R57" s="185"/>
      <c r="S57" s="137" t="s">
        <v>4</v>
      </c>
      <c r="T57" s="144"/>
      <c r="U57" s="146" t="s">
        <v>39</v>
      </c>
      <c r="V57" s="127" t="str">
        <f>IF(ISERROR(VLOOKUP(K48,'早見表（数字のみ） '!A:G,5,TRUE))," ",VLOOKUP(K48,'早見表（数字のみ） '!A:G,5,TRUE))</f>
        <v> </v>
      </c>
      <c r="W57" s="128"/>
      <c r="X57" s="129"/>
      <c r="Y57" s="133" t="str">
        <f>IF(ISERROR(VLOOKUP(V57,'早見表（数字のみ） '!E:H,4,TRUE))," ",VLOOKUP(V57,'早見表（数字のみ） '!E:H,4,TRUE))</f>
        <v> </v>
      </c>
      <c r="Z57" s="134"/>
      <c r="AA57" s="134"/>
      <c r="AB57" s="134"/>
      <c r="AC57" s="137" t="s">
        <v>4</v>
      </c>
      <c r="AD57" s="144"/>
      <c r="AE57" s="146" t="s">
        <v>41</v>
      </c>
      <c r="AF57" s="127" t="str">
        <f>IF(ISERROR(VLOOKUP(K48,'早見表（数字のみ） '!A:G,6,TRUE))," ",VLOOKUP(K48,'早見表（数字のみ） '!A:G,6,TRUE))</f>
        <v> </v>
      </c>
      <c r="AG57" s="128"/>
      <c r="AH57" s="129"/>
      <c r="AI57" s="133" t="str">
        <f>IF(ISERROR(VLOOKUP(AF57,'早見表（数字のみ） '!F:H,3,TRUE))," ",VLOOKUP(AF57,'早見表（数字のみ） '!F:H,3,TRUE))</f>
        <v> </v>
      </c>
      <c r="AJ57" s="134"/>
      <c r="AK57" s="134"/>
      <c r="AL57" s="134"/>
      <c r="AM57" s="137" t="s">
        <v>4</v>
      </c>
      <c r="AN57" s="138"/>
    </row>
    <row r="58" spans="2:40" ht="19.5" customHeight="1" thickBot="1">
      <c r="B58" s="151"/>
      <c r="C58" s="152"/>
      <c r="D58" s="152"/>
      <c r="E58" s="152"/>
      <c r="F58" s="152"/>
      <c r="G58" s="153"/>
      <c r="H58" s="157"/>
      <c r="I58" s="158"/>
      <c r="J58" s="159"/>
      <c r="K58" s="147"/>
      <c r="L58" s="130"/>
      <c r="M58" s="131"/>
      <c r="N58" s="132"/>
      <c r="O58" s="135"/>
      <c r="P58" s="136"/>
      <c r="Q58" s="136"/>
      <c r="R58" s="136"/>
      <c r="S58" s="139"/>
      <c r="T58" s="145"/>
      <c r="U58" s="147"/>
      <c r="V58" s="130"/>
      <c r="W58" s="131"/>
      <c r="X58" s="132"/>
      <c r="Y58" s="135"/>
      <c r="Z58" s="136"/>
      <c r="AA58" s="136"/>
      <c r="AB58" s="136"/>
      <c r="AC58" s="139"/>
      <c r="AD58" s="145"/>
      <c r="AE58" s="147"/>
      <c r="AF58" s="130"/>
      <c r="AG58" s="131"/>
      <c r="AH58" s="132"/>
      <c r="AI58" s="135"/>
      <c r="AJ58" s="136"/>
      <c r="AK58" s="136"/>
      <c r="AL58" s="136"/>
      <c r="AM58" s="139"/>
      <c r="AN58" s="140"/>
    </row>
    <row r="59" ht="12" customHeight="1" thickBot="1" thickTop="1"/>
    <row r="60" spans="2:54" ht="19.5" customHeight="1">
      <c r="B60" s="141"/>
      <c r="C60" s="142"/>
      <c r="D60" s="142"/>
      <c r="E60" s="142"/>
      <c r="F60" s="142"/>
      <c r="G60" s="143"/>
      <c r="H60" s="173" t="s">
        <v>49</v>
      </c>
      <c r="I60" s="174"/>
      <c r="J60" s="174"/>
      <c r="K60" s="174"/>
      <c r="L60" s="174"/>
      <c r="M60" s="174"/>
      <c r="N60" s="174"/>
      <c r="O60" s="174"/>
      <c r="P60" s="174"/>
      <c r="Q60" s="174"/>
      <c r="R60" s="175"/>
      <c r="S60" s="173" t="s">
        <v>50</v>
      </c>
      <c r="T60" s="174"/>
      <c r="U60" s="174"/>
      <c r="V60" s="174"/>
      <c r="W60" s="174"/>
      <c r="X60" s="174"/>
      <c r="Y60" s="174"/>
      <c r="Z60" s="174"/>
      <c r="AA60" s="174"/>
      <c r="AB60" s="174"/>
      <c r="AC60" s="175"/>
      <c r="AD60" s="173" t="s">
        <v>51</v>
      </c>
      <c r="AE60" s="174"/>
      <c r="AF60" s="174"/>
      <c r="AG60" s="174"/>
      <c r="AH60" s="174"/>
      <c r="AI60" s="174"/>
      <c r="AJ60" s="174"/>
      <c r="AK60" s="174"/>
      <c r="AL60" s="174"/>
      <c r="AM60" s="174"/>
      <c r="AN60" s="176"/>
      <c r="AO60" s="5"/>
      <c r="AP60" s="5"/>
      <c r="AQ60" s="5"/>
      <c r="AR60" s="5"/>
      <c r="AS60" s="5"/>
      <c r="AT60" s="5"/>
      <c r="AU60" s="5"/>
      <c r="AV60" s="5"/>
      <c r="AW60" s="5"/>
      <c r="AX60" s="5"/>
      <c r="AY60" s="5"/>
      <c r="AZ60" s="5"/>
      <c r="BA60" s="34"/>
      <c r="BB60" s="34"/>
    </row>
    <row r="61" spans="2:54" ht="19.5" customHeight="1">
      <c r="B61" s="177" t="s">
        <v>12</v>
      </c>
      <c r="C61" s="178"/>
      <c r="D61" s="178"/>
      <c r="E61" s="178"/>
      <c r="F61" s="178"/>
      <c r="G61" s="179"/>
      <c r="H61" s="160" t="str">
        <f>IF(ISERROR(IF(OR(ABS(L53-L55)&gt;=2,ABS(V53-V55)&gt;=2,ABS(AF53-AF55)&gt;=2),"○","×"))," ",IF(OR(ABS(L53-L55)&gt;=2,ABS(V53-V55)&gt;=2,ABS(AF53-AF55)&gt;=2),"○","×"))</f>
        <v> </v>
      </c>
      <c r="I61" s="161"/>
      <c r="J61" s="161"/>
      <c r="K61" s="161"/>
      <c r="L61" s="161"/>
      <c r="M61" s="161"/>
      <c r="N61" s="161"/>
      <c r="O61" s="161"/>
      <c r="P61" s="161"/>
      <c r="Q61" s="161"/>
      <c r="R61" s="162"/>
      <c r="S61" s="160" t="str">
        <f>IF(ISERROR(IF(OR(ABS(L55-L57)&gt;=2,ABS(V55-V57)&gt;=2,ABS(AF55-AF57)&gt;=2),"○","×"))," ",IF(OR(ABS(L55-L57)&gt;=2,ABS(V55-V57)&gt;=2,ABS(AF55-AF57)&gt;=2),"○","×"))</f>
        <v> </v>
      </c>
      <c r="T61" s="161"/>
      <c r="U61" s="161"/>
      <c r="V61" s="161"/>
      <c r="W61" s="161"/>
      <c r="X61" s="161"/>
      <c r="Y61" s="161"/>
      <c r="Z61" s="161"/>
      <c r="AA61" s="161"/>
      <c r="AB61" s="161"/>
      <c r="AC61" s="162"/>
      <c r="AD61" s="160" t="str">
        <f>IF(ISERROR(IF(OR(ABS(L53-L57)&gt;=1,ABS(V53-V57)&gt;=1,ABS(AF53-AF57)&gt;=1),"○","×"))," ",IF(OR(ABS(L53-L57)&gt;=1,ABS(V53-V57)&gt;=1,ABS(AF53-AF57)&gt;=1),"○","×"))</f>
        <v> </v>
      </c>
      <c r="AE61" s="161"/>
      <c r="AF61" s="161"/>
      <c r="AG61" s="161"/>
      <c r="AH61" s="161"/>
      <c r="AI61" s="161"/>
      <c r="AJ61" s="161"/>
      <c r="AK61" s="161"/>
      <c r="AL61" s="161"/>
      <c r="AM61" s="161"/>
      <c r="AN61" s="162"/>
      <c r="AO61" s="406" t="str">
        <f>IF(ISERROR(IF(AND(L53-L55&gt;0,L53-L57&lt;=0),"随時改定対象外",IF(AND(L53-L55&lt;0,L53-L57&gt;=0),"随時改定対象外"," ")))," ",IF(AND(L53-L55&gt;0,L53-L57&lt;=0),"随時改定対象外",IF(AND(L53-L55&lt;0,L53-L57&gt;=0),"随時改定対象外"," ")))</f>
        <v> </v>
      </c>
      <c r="AP61" s="407"/>
      <c r="AQ61" s="407"/>
      <c r="AR61" s="407"/>
      <c r="AS61" s="407"/>
      <c r="AT61" s="407"/>
      <c r="AU61" s="407"/>
      <c r="AV61" s="407"/>
      <c r="AW61" s="21"/>
      <c r="AX61" s="21"/>
      <c r="AY61" s="21"/>
      <c r="AZ61" s="21"/>
      <c r="BA61" s="35"/>
      <c r="BB61" s="35"/>
    </row>
    <row r="62" spans="2:54" ht="19.5" customHeight="1" thickBot="1">
      <c r="B62" s="180"/>
      <c r="C62" s="181"/>
      <c r="D62" s="181"/>
      <c r="E62" s="181"/>
      <c r="F62" s="181"/>
      <c r="G62" s="182"/>
      <c r="H62" s="163"/>
      <c r="I62" s="164"/>
      <c r="J62" s="164"/>
      <c r="K62" s="164"/>
      <c r="L62" s="164"/>
      <c r="M62" s="164"/>
      <c r="N62" s="164"/>
      <c r="O62" s="164"/>
      <c r="P62" s="164"/>
      <c r="Q62" s="164"/>
      <c r="R62" s="165"/>
      <c r="S62" s="163"/>
      <c r="T62" s="164"/>
      <c r="U62" s="164"/>
      <c r="V62" s="164"/>
      <c r="W62" s="164"/>
      <c r="X62" s="164"/>
      <c r="Y62" s="164"/>
      <c r="Z62" s="164"/>
      <c r="AA62" s="164"/>
      <c r="AB62" s="164"/>
      <c r="AC62" s="165"/>
      <c r="AD62" s="163"/>
      <c r="AE62" s="164"/>
      <c r="AF62" s="164"/>
      <c r="AG62" s="164"/>
      <c r="AH62" s="164"/>
      <c r="AI62" s="164"/>
      <c r="AJ62" s="164"/>
      <c r="AK62" s="164"/>
      <c r="AL62" s="164"/>
      <c r="AM62" s="164"/>
      <c r="AN62" s="165"/>
      <c r="AO62" s="406"/>
      <c r="AP62" s="407"/>
      <c r="AQ62" s="407"/>
      <c r="AR62" s="407"/>
      <c r="AS62" s="407"/>
      <c r="AT62" s="407"/>
      <c r="AU62" s="407"/>
      <c r="AV62" s="407"/>
      <c r="AW62" s="21"/>
      <c r="AX62" s="21"/>
      <c r="AY62" s="21"/>
      <c r="AZ62" s="21"/>
      <c r="BA62" s="35"/>
      <c r="BB62" s="35"/>
    </row>
    <row r="63" ht="12" customHeight="1"/>
    <row r="64" ht="19.5" customHeight="1" thickBot="1">
      <c r="B64" s="1" t="s">
        <v>52</v>
      </c>
    </row>
    <row r="65" spans="2:40" ht="19.5" customHeight="1" thickTop="1">
      <c r="B65" s="22" t="s">
        <v>53</v>
      </c>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9"/>
    </row>
    <row r="66" spans="2:40" ht="12" customHeight="1">
      <c r="B66" s="10"/>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11"/>
    </row>
    <row r="67" spans="2:40" ht="30" customHeight="1">
      <c r="B67" s="10"/>
      <c r="C67" s="6"/>
      <c r="D67" s="6"/>
      <c r="E67" s="6"/>
      <c r="F67" s="6"/>
      <c r="G67" s="6"/>
      <c r="H67" s="6"/>
      <c r="I67" s="6"/>
      <c r="J67" s="6"/>
      <c r="K67" s="6"/>
      <c r="L67" s="6"/>
      <c r="M67" s="6"/>
      <c r="N67" s="6"/>
      <c r="O67" s="6"/>
      <c r="P67" s="6"/>
      <c r="Q67" s="6"/>
      <c r="R67" s="12" t="s">
        <v>54</v>
      </c>
      <c r="S67" s="12"/>
      <c r="T67" s="12"/>
      <c r="U67" s="12"/>
      <c r="V67" s="166"/>
      <c r="W67" s="166"/>
      <c r="X67" s="166"/>
      <c r="Y67" s="166"/>
      <c r="Z67" s="166"/>
      <c r="AA67" s="166"/>
      <c r="AB67" s="166"/>
      <c r="AC67" s="166"/>
      <c r="AD67" s="166"/>
      <c r="AE67" s="166"/>
      <c r="AF67" s="166"/>
      <c r="AG67" s="166"/>
      <c r="AH67" s="166"/>
      <c r="AI67" s="166"/>
      <c r="AJ67" s="166"/>
      <c r="AK67" s="166"/>
      <c r="AL67" s="12"/>
      <c r="AM67" s="6"/>
      <c r="AN67" s="11"/>
    </row>
    <row r="68" spans="2:40" ht="12" customHeight="1" thickBot="1">
      <c r="B68" s="13"/>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5"/>
    </row>
    <row r="69" ht="12" customHeight="1" thickBot="1" thickTop="1"/>
    <row r="70" spans="2:40" ht="15" customHeight="1">
      <c r="B70" s="16" t="s">
        <v>38</v>
      </c>
      <c r="C70" s="17"/>
      <c r="D70" s="1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8"/>
    </row>
    <row r="71" spans="2:40" ht="15" customHeight="1">
      <c r="B71" s="18"/>
      <c r="C71" s="6"/>
      <c r="D71" s="6"/>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70"/>
    </row>
    <row r="72" spans="2:40" ht="15" customHeight="1" thickBot="1">
      <c r="B72" s="19"/>
      <c r="C72" s="20"/>
      <c r="D72" s="20"/>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2"/>
    </row>
    <row r="73" ht="17.25" customHeight="1">
      <c r="AL73" s="42" t="s">
        <v>164</v>
      </c>
    </row>
    <row r="75" ht="30" customHeight="1">
      <c r="B75" s="1" t="s">
        <v>1</v>
      </c>
    </row>
    <row r="76" spans="2:41" ht="30" customHeight="1">
      <c r="B76" s="24">
        <v>1</v>
      </c>
      <c r="C76" s="124" t="s">
        <v>55</v>
      </c>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row>
    <row r="77" spans="2:41" ht="30" customHeight="1">
      <c r="B77" s="3">
        <v>2</v>
      </c>
      <c r="C77" s="124" t="s">
        <v>56</v>
      </c>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row>
    <row r="78" spans="2:41" ht="30" customHeight="1">
      <c r="B78" s="3"/>
      <c r="C78" s="124" t="s">
        <v>57</v>
      </c>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row>
    <row r="79" spans="2:41" ht="30" customHeight="1">
      <c r="B79" s="3"/>
      <c r="C79" s="124" t="s">
        <v>58</v>
      </c>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row>
    <row r="80" spans="2:41" ht="30" customHeight="1">
      <c r="B80" s="3"/>
      <c r="C80" s="124" t="s">
        <v>16</v>
      </c>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row>
    <row r="81" spans="2:41" s="42" customFormat="1" ht="30" customHeight="1">
      <c r="B81" s="49">
        <v>3</v>
      </c>
      <c r="C81" s="121" t="s">
        <v>161</v>
      </c>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row>
    <row r="82" spans="2:41" ht="30" customHeight="1">
      <c r="B82" s="3">
        <v>4</v>
      </c>
      <c r="C82" s="124" t="s">
        <v>59</v>
      </c>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row>
    <row r="83" spans="2:41" ht="30" customHeight="1">
      <c r="B83" s="3">
        <v>5</v>
      </c>
      <c r="C83" s="124" t="s">
        <v>60</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row>
    <row r="84" spans="3:44" ht="30" customHeight="1">
      <c r="C84" s="1" t="s">
        <v>17</v>
      </c>
      <c r="D84" s="122" t="s">
        <v>65</v>
      </c>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25"/>
      <c r="AQ84" s="25"/>
      <c r="AR84" s="25"/>
    </row>
    <row r="85" spans="3:44" ht="30" customHeight="1">
      <c r="C85" s="29" t="s">
        <v>63</v>
      </c>
      <c r="D85" s="123" t="s">
        <v>64</v>
      </c>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25"/>
      <c r="AQ85" s="25"/>
      <c r="AR85" s="25"/>
    </row>
    <row r="86" spans="3:44" ht="33.75" customHeight="1">
      <c r="C86" s="29" t="s">
        <v>66</v>
      </c>
      <c r="D86" s="122" t="s">
        <v>19</v>
      </c>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25"/>
      <c r="AQ86" s="25"/>
      <c r="AR86" s="25"/>
    </row>
    <row r="87" spans="4:44" ht="30" customHeight="1">
      <c r="D87" s="122" t="s">
        <v>20</v>
      </c>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25"/>
      <c r="AQ87" s="25"/>
      <c r="AR87" s="25"/>
    </row>
    <row r="88" spans="4:44" ht="30" customHeight="1">
      <c r="D88" s="122" t="s">
        <v>21</v>
      </c>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25"/>
      <c r="AQ88" s="25"/>
      <c r="AR88" s="25"/>
    </row>
    <row r="89" spans="4:44" ht="30" customHeight="1">
      <c r="D89" s="122" t="s">
        <v>22</v>
      </c>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25"/>
      <c r="AQ89" s="25"/>
      <c r="AR89" s="25"/>
    </row>
    <row r="90" spans="4:44" ht="30" customHeight="1">
      <c r="D90" s="122" t="s">
        <v>23</v>
      </c>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25"/>
      <c r="AQ90" s="25"/>
      <c r="AR90" s="25"/>
    </row>
    <row r="91" spans="4:41" ht="30" customHeight="1">
      <c r="D91" s="122" t="s">
        <v>61</v>
      </c>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row>
    <row r="92" spans="3:41" ht="30" customHeight="1">
      <c r="C92" s="29" t="s">
        <v>18</v>
      </c>
      <c r="D92" s="122" t="s">
        <v>62</v>
      </c>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row>
    <row r="93" spans="4:41" ht="30" customHeight="1">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5"/>
      <c r="AL93" s="125"/>
      <c r="AM93" s="126"/>
      <c r="AN93" s="23"/>
      <c r="AO93" s="23"/>
    </row>
  </sheetData>
  <sheetProtection password="CC27" sheet="1"/>
  <mergeCells count="216">
    <mergeCell ref="AO61:AV62"/>
    <mergeCell ref="B23:L23"/>
    <mergeCell ref="B32:G32"/>
    <mergeCell ref="B33:G33"/>
    <mergeCell ref="B34:G34"/>
    <mergeCell ref="B35:G35"/>
    <mergeCell ref="B28:G28"/>
    <mergeCell ref="B29:G29"/>
    <mergeCell ref="B30:G30"/>
    <mergeCell ref="K30:L30"/>
    <mergeCell ref="V32:X32"/>
    <mergeCell ref="V33:X33"/>
    <mergeCell ref="V34:X34"/>
    <mergeCell ref="H35:J35"/>
    <mergeCell ref="B24:G24"/>
    <mergeCell ref="B25:G25"/>
    <mergeCell ref="B26:G26"/>
    <mergeCell ref="B27:G27"/>
    <mergeCell ref="B31:G31"/>
    <mergeCell ref="H33:J33"/>
    <mergeCell ref="V29:X29"/>
    <mergeCell ref="V30:X30"/>
    <mergeCell ref="V31:X31"/>
    <mergeCell ref="H29:J29"/>
    <mergeCell ref="K29:L29"/>
    <mergeCell ref="M29:S29"/>
    <mergeCell ref="T30:U30"/>
    <mergeCell ref="M31:S31"/>
    <mergeCell ref="T29:U29"/>
    <mergeCell ref="H30:J30"/>
    <mergeCell ref="B17:G17"/>
    <mergeCell ref="H28:J28"/>
    <mergeCell ref="V23:X23"/>
    <mergeCell ref="V24:X24"/>
    <mergeCell ref="V25:X25"/>
    <mergeCell ref="V26:X26"/>
    <mergeCell ref="V27:X27"/>
    <mergeCell ref="V28:X28"/>
    <mergeCell ref="M24:S24"/>
    <mergeCell ref="K25:L25"/>
    <mergeCell ref="B4:AM7"/>
    <mergeCell ref="B9:E9"/>
    <mergeCell ref="F9:N9"/>
    <mergeCell ref="O9:S9"/>
    <mergeCell ref="T9:AM9"/>
    <mergeCell ref="T16:U16"/>
    <mergeCell ref="B16:G16"/>
    <mergeCell ref="T17:U17"/>
    <mergeCell ref="B10:E11"/>
    <mergeCell ref="F10:N11"/>
    <mergeCell ref="O10:S11"/>
    <mergeCell ref="T10:AM11"/>
    <mergeCell ref="H17:J17"/>
    <mergeCell ref="K17:L17"/>
    <mergeCell ref="V15:X15"/>
    <mergeCell ref="V16:X16"/>
    <mergeCell ref="V17:X17"/>
    <mergeCell ref="AF20:AM20"/>
    <mergeCell ref="B15:L15"/>
    <mergeCell ref="M15:U15"/>
    <mergeCell ref="H16:J16"/>
    <mergeCell ref="K16:L16"/>
    <mergeCell ref="M16:S16"/>
    <mergeCell ref="U20:AA20"/>
    <mergeCell ref="V18:X18"/>
    <mergeCell ref="M17:S17"/>
    <mergeCell ref="M18:S18"/>
    <mergeCell ref="M23:U23"/>
    <mergeCell ref="T24:U24"/>
    <mergeCell ref="H18:J18"/>
    <mergeCell ref="K18:L18"/>
    <mergeCell ref="B20:Q20"/>
    <mergeCell ref="H24:J24"/>
    <mergeCell ref="K24:L24"/>
    <mergeCell ref="R20:T20"/>
    <mergeCell ref="T18:U18"/>
    <mergeCell ref="B18:G18"/>
    <mergeCell ref="T25:U25"/>
    <mergeCell ref="H26:J26"/>
    <mergeCell ref="K26:L26"/>
    <mergeCell ref="M26:S26"/>
    <mergeCell ref="T26:U26"/>
    <mergeCell ref="T27:U27"/>
    <mergeCell ref="H25:J25"/>
    <mergeCell ref="M25:S25"/>
    <mergeCell ref="M30:S30"/>
    <mergeCell ref="H27:J27"/>
    <mergeCell ref="K27:L27"/>
    <mergeCell ref="M27:S27"/>
    <mergeCell ref="T31:U31"/>
    <mergeCell ref="H32:J32"/>
    <mergeCell ref="K32:L32"/>
    <mergeCell ref="M32:S32"/>
    <mergeCell ref="T32:U32"/>
    <mergeCell ref="K28:L28"/>
    <mergeCell ref="M28:S28"/>
    <mergeCell ref="T28:U28"/>
    <mergeCell ref="H31:J31"/>
    <mergeCell ref="K31:L31"/>
    <mergeCell ref="K35:L35"/>
    <mergeCell ref="M35:S35"/>
    <mergeCell ref="T33:U33"/>
    <mergeCell ref="H34:J34"/>
    <mergeCell ref="K34:L34"/>
    <mergeCell ref="M34:S34"/>
    <mergeCell ref="T34:U34"/>
    <mergeCell ref="T35:U35"/>
    <mergeCell ref="K33:L33"/>
    <mergeCell ref="M33:S33"/>
    <mergeCell ref="B37:Q37"/>
    <mergeCell ref="R37:T37"/>
    <mergeCell ref="U37:AA37"/>
    <mergeCell ref="V35:X35"/>
    <mergeCell ref="AC37:AN37"/>
    <mergeCell ref="B38:Q38"/>
    <mergeCell ref="R38:T38"/>
    <mergeCell ref="U38:AA38"/>
    <mergeCell ref="AF38:AM38"/>
    <mergeCell ref="B44:J45"/>
    <mergeCell ref="K44:T45"/>
    <mergeCell ref="B39:Q39"/>
    <mergeCell ref="R39:T39"/>
    <mergeCell ref="U39:AA39"/>
    <mergeCell ref="AF39:AM39"/>
    <mergeCell ref="B42:J43"/>
    <mergeCell ref="K42:T43"/>
    <mergeCell ref="AE51:AN51"/>
    <mergeCell ref="U51:AD51"/>
    <mergeCell ref="B46:G47"/>
    <mergeCell ref="H46:J47"/>
    <mergeCell ref="K46:R47"/>
    <mergeCell ref="S46:T47"/>
    <mergeCell ref="B48:G49"/>
    <mergeCell ref="B50:J52"/>
    <mergeCell ref="K50:T50"/>
    <mergeCell ref="K51:T51"/>
    <mergeCell ref="H48:J49"/>
    <mergeCell ref="K48:R49"/>
    <mergeCell ref="S48:T49"/>
    <mergeCell ref="K52:N52"/>
    <mergeCell ref="O52:T52"/>
    <mergeCell ref="L53:N54"/>
    <mergeCell ref="AC53:AD54"/>
    <mergeCell ref="Y52:AD52"/>
    <mergeCell ref="AE52:AH52"/>
    <mergeCell ref="AI52:AN52"/>
    <mergeCell ref="U50:AD50"/>
    <mergeCell ref="AE50:AN50"/>
    <mergeCell ref="U52:X52"/>
    <mergeCell ref="B55:G56"/>
    <mergeCell ref="H55:J56"/>
    <mergeCell ref="K55:K56"/>
    <mergeCell ref="L55:N56"/>
    <mergeCell ref="AM53:AN54"/>
    <mergeCell ref="AE53:AE54"/>
    <mergeCell ref="AF53:AH54"/>
    <mergeCell ref="AI53:AL54"/>
    <mergeCell ref="B53:J54"/>
    <mergeCell ref="K53:K54"/>
    <mergeCell ref="AF55:AH56"/>
    <mergeCell ref="AI55:AL56"/>
    <mergeCell ref="AM55:AN56"/>
    <mergeCell ref="O53:R54"/>
    <mergeCell ref="S53:T54"/>
    <mergeCell ref="U53:U54"/>
    <mergeCell ref="AC55:AD56"/>
    <mergeCell ref="Y55:AB56"/>
    <mergeCell ref="V53:X54"/>
    <mergeCell ref="Y53:AB54"/>
    <mergeCell ref="L57:N58"/>
    <mergeCell ref="AE55:AE56"/>
    <mergeCell ref="O57:R58"/>
    <mergeCell ref="AE57:AE58"/>
    <mergeCell ref="Y57:AB58"/>
    <mergeCell ref="AC57:AD58"/>
    <mergeCell ref="O55:R56"/>
    <mergeCell ref="S55:T56"/>
    <mergeCell ref="U55:U56"/>
    <mergeCell ref="V55:X56"/>
    <mergeCell ref="AD61:AN62"/>
    <mergeCell ref="V67:AK67"/>
    <mergeCell ref="E70:AN72"/>
    <mergeCell ref="H60:R60"/>
    <mergeCell ref="S60:AC60"/>
    <mergeCell ref="AD60:AN60"/>
    <mergeCell ref="B61:G62"/>
    <mergeCell ref="H61:R62"/>
    <mergeCell ref="S61:AC62"/>
    <mergeCell ref="AF57:AH58"/>
    <mergeCell ref="AI57:AL58"/>
    <mergeCell ref="AM57:AN58"/>
    <mergeCell ref="B60:G60"/>
    <mergeCell ref="S57:T58"/>
    <mergeCell ref="U57:U58"/>
    <mergeCell ref="V57:X58"/>
    <mergeCell ref="B57:G58"/>
    <mergeCell ref="H57:J58"/>
    <mergeCell ref="K57:K58"/>
    <mergeCell ref="D90:AO90"/>
    <mergeCell ref="D91:AO91"/>
    <mergeCell ref="D92:AO92"/>
    <mergeCell ref="D93:AM93"/>
    <mergeCell ref="D84:AO84"/>
    <mergeCell ref="C76:AO76"/>
    <mergeCell ref="C77:AO77"/>
    <mergeCell ref="C78:AO78"/>
    <mergeCell ref="C79:AO79"/>
    <mergeCell ref="C80:AO80"/>
    <mergeCell ref="C81:AO81"/>
    <mergeCell ref="D89:AO89"/>
    <mergeCell ref="D85:AO85"/>
    <mergeCell ref="D86:AO86"/>
    <mergeCell ref="D87:AO87"/>
    <mergeCell ref="D88:AO88"/>
    <mergeCell ref="C82:AO82"/>
    <mergeCell ref="C83:AO83"/>
  </mergeCells>
  <conditionalFormatting sqref="V16:X18">
    <cfRule type="cellIs" priority="7" dxfId="3" operator="equal" stopIfTrue="1">
      <formula>"対象外"</formula>
    </cfRule>
  </conditionalFormatting>
  <conditionalFormatting sqref="V16:X16">
    <cfRule type="cellIs" priority="6" dxfId="2" operator="equal" stopIfTrue="1">
      <formula>" "</formula>
    </cfRule>
  </conditionalFormatting>
  <conditionalFormatting sqref="V17:X18">
    <cfRule type="cellIs" priority="5" dxfId="2" operator="equal" stopIfTrue="1">
      <formula>" "</formula>
    </cfRule>
  </conditionalFormatting>
  <conditionalFormatting sqref="V24:X24">
    <cfRule type="cellIs" priority="4" dxfId="3" operator="equal" stopIfTrue="1">
      <formula>"対象外"</formula>
    </cfRule>
  </conditionalFormatting>
  <conditionalFormatting sqref="V24:X24">
    <cfRule type="cellIs" priority="3" dxfId="2" operator="equal" stopIfTrue="1">
      <formula>" "</formula>
    </cfRule>
  </conditionalFormatting>
  <conditionalFormatting sqref="V25:X35">
    <cfRule type="cellIs" priority="2" dxfId="3" operator="equal" stopIfTrue="1">
      <formula>"対象外"</formula>
    </cfRule>
  </conditionalFormatting>
  <conditionalFormatting sqref="V25:X35">
    <cfRule type="cellIs" priority="1" dxfId="2" operator="equal" stopIfTrue="1">
      <formula>" "</formula>
    </cfRule>
  </conditionalFormatting>
  <dataValidations count="10">
    <dataValidation allowBlank="1" showInputMessage="1" showErrorMessage="1" imeMode="halfAlpha" sqref="B16:G16 B10:E11 O10:S11"/>
    <dataValidation type="whole" allowBlank="1" showInputMessage="1" showErrorMessage="1" imeMode="halfAlpha" sqref="M16:S18">
      <formula1>0</formula1>
      <formula2>999999999</formula2>
    </dataValidation>
    <dataValidation type="whole" allowBlank="1" showInputMessage="1" showErrorMessage="1" imeMode="halfAlpha" sqref="H16:J18 H24:J32">
      <formula1>0</formula1>
      <formula2>31</formula2>
    </dataValidation>
    <dataValidation type="whole" allowBlank="1" showInputMessage="1" showErrorMessage="1" imeMode="halfAlpha" sqref="M24:S35">
      <formula1>0</formula1>
      <formula2>99999999999</formula2>
    </dataValidation>
    <dataValidation type="whole" allowBlank="1" showInputMessage="1" showErrorMessage="1" prompt="1~46の範囲で入力してください" imeMode="halfAlpha" sqref="L53:N54">
      <formula1>1</formula1>
      <formula2>46</formula2>
    </dataValidation>
    <dataValidation type="whole" allowBlank="1" showInputMessage="1" showErrorMessage="1" prompt="1~32の範囲で入力してください" imeMode="halfAlpha" sqref="V53:X54">
      <formula1>1</formula1>
      <formula2>32</formula2>
    </dataValidation>
    <dataValidation type="whole" allowBlank="1" showInputMessage="1" showErrorMessage="1" prompt="1~31の範囲で入力してください" imeMode="halfAlpha" sqref="AF53:AH54">
      <formula1>1</formula1>
      <formula2>31</formula2>
    </dataValidation>
    <dataValidation allowBlank="1" showInputMessage="1" showErrorMessage="1" prompt="このセルは入力可能箇所です。" sqref="E70:AN72"/>
    <dataValidation allowBlank="1" showInputMessage="1" showErrorMessage="1" imeMode="hiragana" sqref="T10:AM11 F10:N11"/>
    <dataValidation allowBlank="1" showInputMessage="1" showErrorMessage="1" prompt="このセルは入力可能箇所です。" imeMode="hiragana" sqref="V67:AK67"/>
  </dataValidations>
  <printOptions horizontalCentered="1"/>
  <pageMargins left="0.35433070866141736" right="0.31496062992125984" top="0.2362204724409449" bottom="0.2362204724409449" header="0.1968503937007874" footer="0.1968503937007874"/>
  <pageSetup cellComments="asDisplayed" fitToWidth="0" horizontalDpi="600" verticalDpi="600" orientation="portrait" paperSize="9" scale="49" r:id="rId4"/>
  <rowBreaks count="1" manualBreakCount="1">
    <brk id="73" max="40" man="1"/>
  </rowBreaks>
  <drawing r:id="rId3"/>
  <legacyDrawing r:id="rId2"/>
</worksheet>
</file>

<file path=xl/worksheets/sheet2.xml><?xml version="1.0" encoding="utf-8"?>
<worksheet xmlns="http://schemas.openxmlformats.org/spreadsheetml/2006/main" xmlns:r="http://schemas.openxmlformats.org/officeDocument/2006/relationships">
  <dimension ref="B1:BM93"/>
  <sheetViews>
    <sheetView zoomScale="75" zoomScaleNormal="75" zoomScaleSheetLayoutView="70" zoomScalePageLayoutView="0" workbookViewId="0" topLeftCell="A7">
      <selection activeCell="V25" sqref="V25:X25"/>
    </sheetView>
  </sheetViews>
  <sheetFormatPr defaultColWidth="2.25390625" defaultRowHeight="13.5"/>
  <cols>
    <col min="1" max="1" width="9.50390625" style="42" customWidth="1"/>
    <col min="2" max="41" width="4.125" style="42" customWidth="1"/>
    <col min="42" max="16384" width="2.25390625" style="42" customWidth="1"/>
  </cols>
  <sheetData>
    <row r="1" spans="2:39" ht="18.75">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I1" s="27"/>
      <c r="AJ1" s="26"/>
      <c r="AL1" s="26" t="s">
        <v>77</v>
      </c>
      <c r="AM1" s="26"/>
    </row>
    <row r="2" spans="2:39" ht="18.7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I2" s="27"/>
      <c r="AJ2" s="26"/>
      <c r="AL2" s="26"/>
      <c r="AM2" s="26"/>
    </row>
    <row r="3" spans="2:39" ht="18.7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I3" s="27"/>
      <c r="AJ3" s="26"/>
      <c r="AL3" s="26"/>
      <c r="AM3" s="26"/>
    </row>
    <row r="4" spans="2:65" ht="13.5" customHeight="1">
      <c r="B4" s="371" t="s">
        <v>73</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2:65" ht="13.5" customHeight="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row>
    <row r="6" spans="2:65" ht="13.5" customHeight="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row>
    <row r="7" spans="2:62" ht="13.5" customHeight="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44"/>
      <c r="AO7" s="44"/>
      <c r="AP7" s="44"/>
      <c r="AQ7" s="44"/>
      <c r="AR7" s="44"/>
      <c r="AS7" s="44"/>
      <c r="AT7" s="44"/>
      <c r="AU7" s="44"/>
      <c r="AV7" s="44"/>
      <c r="AW7" s="44"/>
      <c r="AX7" s="44"/>
      <c r="AY7" s="44"/>
      <c r="AZ7" s="44"/>
      <c r="BA7" s="44"/>
      <c r="BB7" s="44"/>
      <c r="BC7" s="44"/>
      <c r="BD7" s="44"/>
      <c r="BE7" s="44"/>
      <c r="BF7" s="44"/>
      <c r="BG7" s="44"/>
      <c r="BH7" s="44"/>
      <c r="BI7" s="44"/>
      <c r="BJ7" s="44"/>
    </row>
    <row r="8" spans="2:43" ht="18" thickBot="1">
      <c r="B8" s="45"/>
      <c r="C8" s="45"/>
      <c r="D8" s="46"/>
      <c r="E8" s="45"/>
      <c r="F8" s="45"/>
      <c r="G8" s="45"/>
      <c r="H8" s="45"/>
      <c r="I8" s="45"/>
      <c r="J8" s="47"/>
      <c r="K8" s="47"/>
      <c r="L8" s="47"/>
      <c r="M8" s="47"/>
      <c r="N8" s="47"/>
      <c r="O8" s="47"/>
      <c r="P8" s="47"/>
      <c r="Q8" s="48"/>
      <c r="R8" s="48"/>
      <c r="S8" s="48"/>
      <c r="T8" s="48"/>
      <c r="U8" s="45"/>
      <c r="V8" s="45"/>
      <c r="W8" s="45"/>
      <c r="X8" s="45"/>
      <c r="Y8" s="45"/>
      <c r="Z8" s="45"/>
      <c r="AA8" s="45"/>
      <c r="AB8" s="45"/>
      <c r="AC8" s="47"/>
      <c r="AD8" s="47"/>
      <c r="AE8" s="47"/>
      <c r="AF8" s="47"/>
      <c r="AG8" s="47"/>
      <c r="AH8" s="47"/>
      <c r="AI8" s="47"/>
      <c r="AJ8" s="47"/>
      <c r="AK8" s="47"/>
      <c r="AL8" s="47"/>
      <c r="AM8" s="47"/>
      <c r="AQ8" s="49"/>
    </row>
    <row r="9" spans="2:43" ht="18.75" customHeight="1">
      <c r="B9" s="372" t="s">
        <v>37</v>
      </c>
      <c r="C9" s="373"/>
      <c r="D9" s="373"/>
      <c r="E9" s="373"/>
      <c r="F9" s="374" t="s">
        <v>74</v>
      </c>
      <c r="G9" s="373"/>
      <c r="H9" s="373"/>
      <c r="I9" s="373"/>
      <c r="J9" s="373"/>
      <c r="K9" s="373"/>
      <c r="L9" s="373"/>
      <c r="M9" s="373"/>
      <c r="N9" s="375"/>
      <c r="O9" s="376" t="s">
        <v>78</v>
      </c>
      <c r="P9" s="373"/>
      <c r="Q9" s="373"/>
      <c r="R9" s="373"/>
      <c r="S9" s="375"/>
      <c r="T9" s="376" t="s">
        <v>79</v>
      </c>
      <c r="U9" s="377"/>
      <c r="V9" s="377"/>
      <c r="W9" s="377"/>
      <c r="X9" s="377"/>
      <c r="Y9" s="377"/>
      <c r="Z9" s="377"/>
      <c r="AA9" s="377"/>
      <c r="AB9" s="377"/>
      <c r="AC9" s="377"/>
      <c r="AD9" s="377"/>
      <c r="AE9" s="377"/>
      <c r="AF9" s="377"/>
      <c r="AG9" s="377"/>
      <c r="AH9" s="377"/>
      <c r="AI9" s="377"/>
      <c r="AJ9" s="377"/>
      <c r="AK9" s="377"/>
      <c r="AL9" s="377"/>
      <c r="AM9" s="377"/>
      <c r="AN9" s="40"/>
      <c r="AQ9" s="49"/>
    </row>
    <row r="10" spans="2:43" ht="18.75" customHeight="1">
      <c r="B10" s="414" t="s">
        <v>80</v>
      </c>
      <c r="C10" s="210"/>
      <c r="D10" s="210"/>
      <c r="E10" s="415"/>
      <c r="F10" s="419" t="s">
        <v>81</v>
      </c>
      <c r="G10" s="210"/>
      <c r="H10" s="210"/>
      <c r="I10" s="210"/>
      <c r="J10" s="210"/>
      <c r="K10" s="210"/>
      <c r="L10" s="210"/>
      <c r="M10" s="210"/>
      <c r="N10" s="415"/>
      <c r="O10" s="421">
        <v>112</v>
      </c>
      <c r="P10" s="210"/>
      <c r="Q10" s="210"/>
      <c r="R10" s="210"/>
      <c r="S10" s="210"/>
      <c r="T10" s="421" t="s">
        <v>82</v>
      </c>
      <c r="U10" s="210"/>
      <c r="V10" s="210"/>
      <c r="W10" s="210"/>
      <c r="X10" s="210"/>
      <c r="Y10" s="210"/>
      <c r="Z10" s="210"/>
      <c r="AA10" s="210"/>
      <c r="AB10" s="210"/>
      <c r="AC10" s="210"/>
      <c r="AD10" s="210"/>
      <c r="AE10" s="210"/>
      <c r="AF10" s="210"/>
      <c r="AG10" s="210"/>
      <c r="AH10" s="210"/>
      <c r="AI10" s="210"/>
      <c r="AJ10" s="210"/>
      <c r="AK10" s="210"/>
      <c r="AL10" s="210"/>
      <c r="AM10" s="422"/>
      <c r="AN10" s="41"/>
      <c r="AQ10" s="49"/>
    </row>
    <row r="11" spans="2:43" ht="18.75" customHeight="1" thickBot="1">
      <c r="B11" s="416"/>
      <c r="C11" s="417"/>
      <c r="D11" s="417"/>
      <c r="E11" s="418"/>
      <c r="F11" s="420"/>
      <c r="G11" s="417"/>
      <c r="H11" s="417"/>
      <c r="I11" s="417"/>
      <c r="J11" s="417"/>
      <c r="K11" s="417"/>
      <c r="L11" s="417"/>
      <c r="M11" s="417"/>
      <c r="N11" s="418"/>
      <c r="O11" s="420"/>
      <c r="P11" s="417"/>
      <c r="Q11" s="417"/>
      <c r="R11" s="417"/>
      <c r="S11" s="417"/>
      <c r="T11" s="420"/>
      <c r="U11" s="417"/>
      <c r="V11" s="417"/>
      <c r="W11" s="417"/>
      <c r="X11" s="417"/>
      <c r="Y11" s="417"/>
      <c r="Z11" s="417"/>
      <c r="AA11" s="417"/>
      <c r="AB11" s="417"/>
      <c r="AC11" s="417"/>
      <c r="AD11" s="417"/>
      <c r="AE11" s="417"/>
      <c r="AF11" s="417"/>
      <c r="AG11" s="417"/>
      <c r="AH11" s="417"/>
      <c r="AI11" s="417"/>
      <c r="AJ11" s="417"/>
      <c r="AK11" s="417"/>
      <c r="AL11" s="417"/>
      <c r="AM11" s="423"/>
      <c r="AN11" s="41"/>
      <c r="AQ11" s="49"/>
    </row>
    <row r="12" spans="2:39" ht="9.75" customHeight="1">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ht="9.75" customHeight="1"/>
    <row r="14" ht="37.5" customHeight="1" thickBot="1">
      <c r="B14" s="50" t="s">
        <v>83</v>
      </c>
    </row>
    <row r="15" spans="2:24" ht="37.5" customHeight="1" thickBot="1">
      <c r="B15" s="431" t="s">
        <v>84</v>
      </c>
      <c r="C15" s="432"/>
      <c r="D15" s="432"/>
      <c r="E15" s="432"/>
      <c r="F15" s="432"/>
      <c r="G15" s="432"/>
      <c r="H15" s="432"/>
      <c r="I15" s="432"/>
      <c r="J15" s="432"/>
      <c r="K15" s="432"/>
      <c r="L15" s="432"/>
      <c r="M15" s="433" t="s">
        <v>85</v>
      </c>
      <c r="N15" s="434"/>
      <c r="O15" s="434"/>
      <c r="P15" s="434"/>
      <c r="Q15" s="434"/>
      <c r="R15" s="434"/>
      <c r="S15" s="434"/>
      <c r="T15" s="434"/>
      <c r="U15" s="435"/>
      <c r="V15" s="362" t="s">
        <v>158</v>
      </c>
      <c r="W15" s="363"/>
      <c r="X15" s="364"/>
    </row>
    <row r="16" spans="2:24" ht="37.5" customHeight="1">
      <c r="B16" s="563">
        <v>44743</v>
      </c>
      <c r="C16" s="564"/>
      <c r="D16" s="564"/>
      <c r="E16" s="564"/>
      <c r="F16" s="564"/>
      <c r="G16" s="565"/>
      <c r="H16" s="436">
        <v>22</v>
      </c>
      <c r="I16" s="437"/>
      <c r="J16" s="437"/>
      <c r="K16" s="438" t="s">
        <v>86</v>
      </c>
      <c r="L16" s="438"/>
      <c r="M16" s="439">
        <v>260000</v>
      </c>
      <c r="N16" s="440"/>
      <c r="O16" s="440"/>
      <c r="P16" s="440"/>
      <c r="Q16" s="440"/>
      <c r="R16" s="440"/>
      <c r="S16" s="440"/>
      <c r="T16" s="438" t="s">
        <v>0</v>
      </c>
      <c r="U16" s="450"/>
      <c r="V16" s="558" t="str">
        <f>IF(ISBLANK(H16)," ",IF(H16&gt;=17," ","対象外"))</f>
        <v> </v>
      </c>
      <c r="W16" s="222"/>
      <c r="X16" s="223"/>
    </row>
    <row r="17" spans="2:24" ht="37.5" customHeight="1">
      <c r="B17" s="381">
        <f>EDATE(B16,"1")</f>
        <v>44774</v>
      </c>
      <c r="C17" s="382"/>
      <c r="D17" s="382"/>
      <c r="E17" s="382"/>
      <c r="F17" s="382"/>
      <c r="G17" s="383"/>
      <c r="H17" s="424">
        <v>23</v>
      </c>
      <c r="I17" s="425"/>
      <c r="J17" s="425"/>
      <c r="K17" s="426" t="s">
        <v>86</v>
      </c>
      <c r="L17" s="426"/>
      <c r="M17" s="427">
        <v>260000</v>
      </c>
      <c r="N17" s="428"/>
      <c r="O17" s="428"/>
      <c r="P17" s="428"/>
      <c r="Q17" s="428"/>
      <c r="R17" s="428"/>
      <c r="S17" s="428"/>
      <c r="T17" s="426" t="s">
        <v>0</v>
      </c>
      <c r="U17" s="448"/>
      <c r="V17" s="559" t="str">
        <f>IF(ISBLANK(H17)," ",IF(H17&gt;=17," ","対象外"))</f>
        <v> </v>
      </c>
      <c r="W17" s="233"/>
      <c r="X17" s="256"/>
    </row>
    <row r="18" spans="2:24" ht="37.5" customHeight="1" thickBot="1">
      <c r="B18" s="327">
        <f>EDATE(B17,"1")</f>
        <v>44805</v>
      </c>
      <c r="C18" s="328"/>
      <c r="D18" s="328"/>
      <c r="E18" s="328"/>
      <c r="F18" s="328"/>
      <c r="G18" s="329"/>
      <c r="H18" s="444">
        <v>20</v>
      </c>
      <c r="I18" s="445"/>
      <c r="J18" s="445"/>
      <c r="K18" s="446" t="s">
        <v>2</v>
      </c>
      <c r="L18" s="446"/>
      <c r="M18" s="429">
        <v>260000</v>
      </c>
      <c r="N18" s="430"/>
      <c r="O18" s="430"/>
      <c r="P18" s="430"/>
      <c r="Q18" s="430"/>
      <c r="R18" s="430"/>
      <c r="S18" s="430"/>
      <c r="T18" s="446" t="s">
        <v>0</v>
      </c>
      <c r="U18" s="449"/>
      <c r="V18" s="560" t="str">
        <f>IF(ISBLANK(H18)," ",IF(H18&gt;=17," ","対象外"))</f>
        <v> </v>
      </c>
      <c r="W18" s="324"/>
      <c r="X18" s="326"/>
    </row>
    <row r="19" ht="9.75" customHeight="1" thickBot="1"/>
    <row r="20" spans="2:40" ht="37.5" customHeight="1" thickBot="1" thickTop="1">
      <c r="B20" s="443" t="s">
        <v>87</v>
      </c>
      <c r="C20" s="451"/>
      <c r="D20" s="451"/>
      <c r="E20" s="451"/>
      <c r="F20" s="451"/>
      <c r="G20" s="451"/>
      <c r="H20" s="451"/>
      <c r="I20" s="451"/>
      <c r="J20" s="451"/>
      <c r="K20" s="451"/>
      <c r="L20" s="451"/>
      <c r="M20" s="451"/>
      <c r="N20" s="451"/>
      <c r="O20" s="451"/>
      <c r="P20" s="299"/>
      <c r="Q20" s="299"/>
      <c r="R20" s="443" t="s">
        <v>88</v>
      </c>
      <c r="S20" s="300"/>
      <c r="T20" s="301"/>
      <c r="U20" s="336">
        <v>780000</v>
      </c>
      <c r="V20" s="337"/>
      <c r="W20" s="337"/>
      <c r="X20" s="337"/>
      <c r="Y20" s="337"/>
      <c r="Z20" s="337"/>
      <c r="AA20" s="337"/>
      <c r="AB20" s="51" t="s">
        <v>0</v>
      </c>
      <c r="AC20" s="52"/>
      <c r="AD20" s="53" t="s">
        <v>89</v>
      </c>
      <c r="AE20" s="54"/>
      <c r="AF20" s="244">
        <v>260000</v>
      </c>
      <c r="AG20" s="245"/>
      <c r="AH20" s="245"/>
      <c r="AI20" s="245"/>
      <c r="AJ20" s="245"/>
      <c r="AK20" s="245"/>
      <c r="AL20" s="245"/>
      <c r="AM20" s="245"/>
      <c r="AN20" s="55" t="s">
        <v>0</v>
      </c>
    </row>
    <row r="21" ht="9.75" customHeight="1"/>
    <row r="22" ht="37.5" customHeight="1" thickBot="1">
      <c r="B22" s="50" t="s">
        <v>90</v>
      </c>
    </row>
    <row r="23" spans="2:24" ht="38.25" customHeight="1" thickBot="1">
      <c r="B23" s="431" t="s">
        <v>84</v>
      </c>
      <c r="C23" s="432"/>
      <c r="D23" s="432"/>
      <c r="E23" s="432"/>
      <c r="F23" s="432"/>
      <c r="G23" s="432"/>
      <c r="H23" s="432"/>
      <c r="I23" s="432"/>
      <c r="J23" s="432"/>
      <c r="K23" s="432"/>
      <c r="L23" s="432"/>
      <c r="M23" s="433" t="s">
        <v>91</v>
      </c>
      <c r="N23" s="434"/>
      <c r="O23" s="434"/>
      <c r="P23" s="434"/>
      <c r="Q23" s="434"/>
      <c r="R23" s="434"/>
      <c r="S23" s="434"/>
      <c r="T23" s="434"/>
      <c r="U23" s="435"/>
      <c r="V23" s="362" t="s">
        <v>158</v>
      </c>
      <c r="W23" s="363"/>
      <c r="X23" s="364"/>
    </row>
    <row r="24" spans="2:24" ht="37.5" customHeight="1">
      <c r="B24" s="396">
        <f aca="true" t="shared" si="0" ref="B24:B32">EDATE(B25,-1)</f>
        <v>44470</v>
      </c>
      <c r="C24" s="397"/>
      <c r="D24" s="397"/>
      <c r="E24" s="397"/>
      <c r="F24" s="397"/>
      <c r="G24" s="398"/>
      <c r="H24" s="441">
        <v>22</v>
      </c>
      <c r="I24" s="441"/>
      <c r="J24" s="441"/>
      <c r="K24" s="438" t="s">
        <v>86</v>
      </c>
      <c r="L24" s="438"/>
      <c r="M24" s="442">
        <v>0</v>
      </c>
      <c r="N24" s="441"/>
      <c r="O24" s="441"/>
      <c r="P24" s="441"/>
      <c r="Q24" s="441"/>
      <c r="R24" s="441"/>
      <c r="S24" s="441"/>
      <c r="T24" s="438" t="s">
        <v>0</v>
      </c>
      <c r="U24" s="450"/>
      <c r="V24" s="558" t="str">
        <f>IF(H24&gt;=17,"対象","対象外")</f>
        <v>対象</v>
      </c>
      <c r="W24" s="222"/>
      <c r="X24" s="223"/>
    </row>
    <row r="25" spans="2:24" ht="37.5" customHeight="1">
      <c r="B25" s="381">
        <f t="shared" si="0"/>
        <v>44501</v>
      </c>
      <c r="C25" s="382"/>
      <c r="D25" s="382"/>
      <c r="E25" s="382"/>
      <c r="F25" s="382"/>
      <c r="G25" s="383"/>
      <c r="H25" s="425">
        <v>21</v>
      </c>
      <c r="I25" s="425"/>
      <c r="J25" s="425"/>
      <c r="K25" s="426" t="s">
        <v>86</v>
      </c>
      <c r="L25" s="426"/>
      <c r="M25" s="447">
        <v>0</v>
      </c>
      <c r="N25" s="425"/>
      <c r="O25" s="425"/>
      <c r="P25" s="425"/>
      <c r="Q25" s="425"/>
      <c r="R25" s="425"/>
      <c r="S25" s="425"/>
      <c r="T25" s="426" t="s">
        <v>0</v>
      </c>
      <c r="U25" s="448"/>
      <c r="V25" s="276" t="str">
        <f aca="true" t="shared" si="1" ref="V25:V35">IF(H25&gt;=17,"対象","対象外")</f>
        <v>対象</v>
      </c>
      <c r="W25" s="277"/>
      <c r="X25" s="317"/>
    </row>
    <row r="26" spans="2:24" ht="37.5" customHeight="1">
      <c r="B26" s="381">
        <f t="shared" si="0"/>
        <v>44531</v>
      </c>
      <c r="C26" s="382"/>
      <c r="D26" s="382"/>
      <c r="E26" s="382"/>
      <c r="F26" s="382"/>
      <c r="G26" s="383"/>
      <c r="H26" s="425">
        <v>19</v>
      </c>
      <c r="I26" s="425"/>
      <c r="J26" s="425"/>
      <c r="K26" s="426" t="s">
        <v>2</v>
      </c>
      <c r="L26" s="426"/>
      <c r="M26" s="447">
        <v>0</v>
      </c>
      <c r="N26" s="425"/>
      <c r="O26" s="425"/>
      <c r="P26" s="425"/>
      <c r="Q26" s="425"/>
      <c r="R26" s="425"/>
      <c r="S26" s="425"/>
      <c r="T26" s="426" t="s">
        <v>0</v>
      </c>
      <c r="U26" s="448"/>
      <c r="V26" s="559" t="str">
        <f t="shared" si="1"/>
        <v>対象</v>
      </c>
      <c r="W26" s="233"/>
      <c r="X26" s="256"/>
    </row>
    <row r="27" spans="2:24" ht="37.5" customHeight="1">
      <c r="B27" s="399">
        <f t="shared" si="0"/>
        <v>44562</v>
      </c>
      <c r="C27" s="400"/>
      <c r="D27" s="400"/>
      <c r="E27" s="400"/>
      <c r="F27" s="400"/>
      <c r="G27" s="401"/>
      <c r="H27" s="425">
        <v>19</v>
      </c>
      <c r="I27" s="425"/>
      <c r="J27" s="425"/>
      <c r="K27" s="426" t="s">
        <v>2</v>
      </c>
      <c r="L27" s="426"/>
      <c r="M27" s="447">
        <v>0</v>
      </c>
      <c r="N27" s="425"/>
      <c r="O27" s="425"/>
      <c r="P27" s="425"/>
      <c r="Q27" s="425"/>
      <c r="R27" s="425"/>
      <c r="S27" s="425"/>
      <c r="T27" s="426" t="s">
        <v>0</v>
      </c>
      <c r="U27" s="448"/>
      <c r="V27" s="276" t="str">
        <f t="shared" si="1"/>
        <v>対象</v>
      </c>
      <c r="W27" s="277"/>
      <c r="X27" s="317"/>
    </row>
    <row r="28" spans="2:24" ht="37.5" customHeight="1">
      <c r="B28" s="402">
        <f t="shared" si="0"/>
        <v>44593</v>
      </c>
      <c r="C28" s="403"/>
      <c r="D28" s="403"/>
      <c r="E28" s="403"/>
      <c r="F28" s="403"/>
      <c r="G28" s="404"/>
      <c r="H28" s="425">
        <v>19</v>
      </c>
      <c r="I28" s="425"/>
      <c r="J28" s="425"/>
      <c r="K28" s="426" t="s">
        <v>2</v>
      </c>
      <c r="L28" s="426"/>
      <c r="M28" s="447">
        <v>0</v>
      </c>
      <c r="N28" s="425"/>
      <c r="O28" s="425"/>
      <c r="P28" s="425"/>
      <c r="Q28" s="425"/>
      <c r="R28" s="425"/>
      <c r="S28" s="425"/>
      <c r="T28" s="426" t="s">
        <v>0</v>
      </c>
      <c r="U28" s="448"/>
      <c r="V28" s="559" t="str">
        <f t="shared" si="1"/>
        <v>対象</v>
      </c>
      <c r="W28" s="233"/>
      <c r="X28" s="256"/>
    </row>
    <row r="29" spans="2:24" ht="37.5" customHeight="1">
      <c r="B29" s="399">
        <f t="shared" si="0"/>
        <v>44621</v>
      </c>
      <c r="C29" s="400"/>
      <c r="D29" s="400"/>
      <c r="E29" s="400"/>
      <c r="F29" s="400"/>
      <c r="G29" s="401"/>
      <c r="H29" s="425">
        <v>20</v>
      </c>
      <c r="I29" s="425"/>
      <c r="J29" s="425"/>
      <c r="K29" s="426" t="s">
        <v>2</v>
      </c>
      <c r="L29" s="426"/>
      <c r="M29" s="447">
        <v>0</v>
      </c>
      <c r="N29" s="425"/>
      <c r="O29" s="425"/>
      <c r="P29" s="425"/>
      <c r="Q29" s="425"/>
      <c r="R29" s="425"/>
      <c r="S29" s="425"/>
      <c r="T29" s="426" t="s">
        <v>0</v>
      </c>
      <c r="U29" s="448"/>
      <c r="V29" s="559" t="str">
        <f t="shared" si="1"/>
        <v>対象</v>
      </c>
      <c r="W29" s="233"/>
      <c r="X29" s="256"/>
    </row>
    <row r="30" spans="2:24" ht="37.5" customHeight="1">
      <c r="B30" s="399">
        <f t="shared" si="0"/>
        <v>44652</v>
      </c>
      <c r="C30" s="400"/>
      <c r="D30" s="400"/>
      <c r="E30" s="400"/>
      <c r="F30" s="400"/>
      <c r="G30" s="401"/>
      <c r="H30" s="425">
        <v>20</v>
      </c>
      <c r="I30" s="425"/>
      <c r="J30" s="425"/>
      <c r="K30" s="426" t="s">
        <v>2</v>
      </c>
      <c r="L30" s="426"/>
      <c r="M30" s="447">
        <v>0</v>
      </c>
      <c r="N30" s="425"/>
      <c r="O30" s="425"/>
      <c r="P30" s="425"/>
      <c r="Q30" s="425"/>
      <c r="R30" s="425"/>
      <c r="S30" s="425"/>
      <c r="T30" s="426" t="s">
        <v>0</v>
      </c>
      <c r="U30" s="448"/>
      <c r="V30" s="226" t="str">
        <f t="shared" si="1"/>
        <v>対象</v>
      </c>
      <c r="W30" s="227"/>
      <c r="X30" s="321"/>
    </row>
    <row r="31" spans="2:24" ht="37.5" customHeight="1">
      <c r="B31" s="402">
        <f t="shared" si="0"/>
        <v>44682</v>
      </c>
      <c r="C31" s="403"/>
      <c r="D31" s="403"/>
      <c r="E31" s="403"/>
      <c r="F31" s="403"/>
      <c r="G31" s="404"/>
      <c r="H31" s="425">
        <v>19</v>
      </c>
      <c r="I31" s="425"/>
      <c r="J31" s="425"/>
      <c r="K31" s="426" t="s">
        <v>2</v>
      </c>
      <c r="L31" s="426"/>
      <c r="M31" s="447">
        <v>0</v>
      </c>
      <c r="N31" s="425"/>
      <c r="O31" s="425"/>
      <c r="P31" s="425"/>
      <c r="Q31" s="425"/>
      <c r="R31" s="425"/>
      <c r="S31" s="425"/>
      <c r="T31" s="426" t="s">
        <v>0</v>
      </c>
      <c r="U31" s="448"/>
      <c r="V31" s="559" t="str">
        <f t="shared" si="1"/>
        <v>対象</v>
      </c>
      <c r="W31" s="233"/>
      <c r="X31" s="256"/>
    </row>
    <row r="32" spans="2:24" ht="37.5" customHeight="1" thickBot="1">
      <c r="B32" s="408">
        <f t="shared" si="0"/>
        <v>44713</v>
      </c>
      <c r="C32" s="409"/>
      <c r="D32" s="409"/>
      <c r="E32" s="409"/>
      <c r="F32" s="409"/>
      <c r="G32" s="410"/>
      <c r="H32" s="454">
        <v>20</v>
      </c>
      <c r="I32" s="454"/>
      <c r="J32" s="454"/>
      <c r="K32" s="455" t="s">
        <v>2</v>
      </c>
      <c r="L32" s="455"/>
      <c r="M32" s="456">
        <v>0</v>
      </c>
      <c r="N32" s="454"/>
      <c r="O32" s="454"/>
      <c r="P32" s="454"/>
      <c r="Q32" s="454"/>
      <c r="R32" s="454"/>
      <c r="S32" s="454"/>
      <c r="T32" s="455" t="s">
        <v>0</v>
      </c>
      <c r="U32" s="457"/>
      <c r="V32" s="276" t="str">
        <f t="shared" si="1"/>
        <v>対象</v>
      </c>
      <c r="W32" s="277"/>
      <c r="X32" s="317"/>
    </row>
    <row r="33" spans="2:24" ht="37.5" customHeight="1" thickTop="1">
      <c r="B33" s="411">
        <f>B16</f>
        <v>44743</v>
      </c>
      <c r="C33" s="412"/>
      <c r="D33" s="412"/>
      <c r="E33" s="412"/>
      <c r="F33" s="412"/>
      <c r="G33" s="413"/>
      <c r="H33" s="452">
        <v>22</v>
      </c>
      <c r="I33" s="452"/>
      <c r="J33" s="452"/>
      <c r="K33" s="453" t="s">
        <v>2</v>
      </c>
      <c r="L33" s="453"/>
      <c r="M33" s="458">
        <v>200000</v>
      </c>
      <c r="N33" s="459"/>
      <c r="O33" s="459"/>
      <c r="P33" s="459"/>
      <c r="Q33" s="459"/>
      <c r="R33" s="459"/>
      <c r="S33" s="459"/>
      <c r="T33" s="453" t="s">
        <v>0</v>
      </c>
      <c r="U33" s="465"/>
      <c r="V33" s="561" t="str">
        <f t="shared" si="1"/>
        <v>対象</v>
      </c>
      <c r="W33" s="294"/>
      <c r="X33" s="312"/>
    </row>
    <row r="34" spans="2:24" ht="37.5" customHeight="1">
      <c r="B34" s="399">
        <f>EDATE(B33,1)</f>
        <v>44774</v>
      </c>
      <c r="C34" s="400"/>
      <c r="D34" s="400"/>
      <c r="E34" s="400"/>
      <c r="F34" s="400"/>
      <c r="G34" s="401"/>
      <c r="H34" s="425">
        <v>21</v>
      </c>
      <c r="I34" s="425"/>
      <c r="J34" s="425"/>
      <c r="K34" s="426" t="s">
        <v>2</v>
      </c>
      <c r="L34" s="426"/>
      <c r="M34" s="427">
        <v>200000</v>
      </c>
      <c r="N34" s="428"/>
      <c r="O34" s="428"/>
      <c r="P34" s="428"/>
      <c r="Q34" s="428"/>
      <c r="R34" s="428"/>
      <c r="S34" s="428"/>
      <c r="T34" s="426" t="s">
        <v>0</v>
      </c>
      <c r="U34" s="448"/>
      <c r="V34" s="559" t="str">
        <f t="shared" si="1"/>
        <v>対象</v>
      </c>
      <c r="W34" s="233"/>
      <c r="X34" s="256"/>
    </row>
    <row r="35" spans="2:24" ht="37.5" customHeight="1" thickBot="1">
      <c r="B35" s="327">
        <f>EDATE(B34,1)</f>
        <v>44805</v>
      </c>
      <c r="C35" s="328"/>
      <c r="D35" s="328"/>
      <c r="E35" s="328"/>
      <c r="F35" s="328"/>
      <c r="G35" s="329"/>
      <c r="H35" s="460">
        <v>19</v>
      </c>
      <c r="I35" s="460"/>
      <c r="J35" s="460"/>
      <c r="K35" s="461" t="s">
        <v>2</v>
      </c>
      <c r="L35" s="461"/>
      <c r="M35" s="462">
        <v>200000</v>
      </c>
      <c r="N35" s="463"/>
      <c r="O35" s="463"/>
      <c r="P35" s="463"/>
      <c r="Q35" s="463"/>
      <c r="R35" s="463"/>
      <c r="S35" s="463"/>
      <c r="T35" s="461" t="s">
        <v>0</v>
      </c>
      <c r="U35" s="464"/>
      <c r="V35" s="562" t="str">
        <f t="shared" si="1"/>
        <v>対象</v>
      </c>
      <c r="W35" s="292"/>
      <c r="X35" s="293"/>
    </row>
    <row r="36" ht="12" customHeight="1" thickBot="1"/>
    <row r="37" spans="2:40" ht="37.5" customHeight="1" thickBot="1">
      <c r="B37" s="443" t="s">
        <v>92</v>
      </c>
      <c r="C37" s="451"/>
      <c r="D37" s="451"/>
      <c r="E37" s="451"/>
      <c r="F37" s="451"/>
      <c r="G37" s="451"/>
      <c r="H37" s="451"/>
      <c r="I37" s="451"/>
      <c r="J37" s="451"/>
      <c r="K37" s="451"/>
      <c r="L37" s="451"/>
      <c r="M37" s="451"/>
      <c r="N37" s="451"/>
      <c r="O37" s="451"/>
      <c r="P37" s="299"/>
      <c r="Q37" s="299"/>
      <c r="R37" s="466" t="s">
        <v>93</v>
      </c>
      <c r="S37" s="174"/>
      <c r="T37" s="175"/>
      <c r="U37" s="467">
        <v>0</v>
      </c>
      <c r="V37" s="468"/>
      <c r="W37" s="468"/>
      <c r="X37" s="468"/>
      <c r="Y37" s="468"/>
      <c r="Z37" s="468"/>
      <c r="AA37" s="468"/>
      <c r="AB37" s="56" t="s">
        <v>0</v>
      </c>
      <c r="AC37" s="469"/>
      <c r="AD37" s="268"/>
      <c r="AE37" s="268"/>
      <c r="AF37" s="268"/>
      <c r="AG37" s="268"/>
      <c r="AH37" s="268"/>
      <c r="AI37" s="268"/>
      <c r="AJ37" s="268"/>
      <c r="AK37" s="268"/>
      <c r="AL37" s="268"/>
      <c r="AM37" s="268"/>
      <c r="AN37" s="269"/>
    </row>
    <row r="38" spans="2:40" ht="37.5" customHeight="1" thickBot="1" thickTop="1">
      <c r="B38" s="362" t="s">
        <v>87</v>
      </c>
      <c r="C38" s="363"/>
      <c r="D38" s="363"/>
      <c r="E38" s="363"/>
      <c r="F38" s="363"/>
      <c r="G38" s="363"/>
      <c r="H38" s="363"/>
      <c r="I38" s="363"/>
      <c r="J38" s="363"/>
      <c r="K38" s="363"/>
      <c r="L38" s="363"/>
      <c r="M38" s="363"/>
      <c r="N38" s="363"/>
      <c r="O38" s="363"/>
      <c r="P38" s="248"/>
      <c r="Q38" s="248"/>
      <c r="R38" s="470" t="s">
        <v>94</v>
      </c>
      <c r="S38" s="471"/>
      <c r="T38" s="472"/>
      <c r="U38" s="473">
        <v>600000</v>
      </c>
      <c r="V38" s="474"/>
      <c r="W38" s="474"/>
      <c r="X38" s="474"/>
      <c r="Y38" s="474"/>
      <c r="Z38" s="474"/>
      <c r="AA38" s="474"/>
      <c r="AB38" s="45" t="s">
        <v>0</v>
      </c>
      <c r="AC38" s="52"/>
      <c r="AD38" s="57" t="s">
        <v>95</v>
      </c>
      <c r="AE38" s="58"/>
      <c r="AF38" s="244">
        <v>200000</v>
      </c>
      <c r="AG38" s="245"/>
      <c r="AH38" s="245"/>
      <c r="AI38" s="245"/>
      <c r="AJ38" s="245"/>
      <c r="AK38" s="245"/>
      <c r="AL38" s="245"/>
      <c r="AM38" s="245"/>
      <c r="AN38" s="55" t="s">
        <v>0</v>
      </c>
    </row>
    <row r="39" spans="2:40" ht="37.5" customHeight="1" thickBot="1" thickTop="1">
      <c r="B39" s="481" t="s">
        <v>96</v>
      </c>
      <c r="C39" s="482"/>
      <c r="D39" s="482"/>
      <c r="E39" s="482"/>
      <c r="F39" s="482"/>
      <c r="G39" s="482"/>
      <c r="H39" s="482"/>
      <c r="I39" s="482"/>
      <c r="J39" s="482"/>
      <c r="K39" s="482"/>
      <c r="L39" s="482"/>
      <c r="M39" s="482"/>
      <c r="N39" s="482"/>
      <c r="O39" s="482"/>
      <c r="P39" s="286"/>
      <c r="Q39" s="286"/>
      <c r="R39" s="483" t="s">
        <v>97</v>
      </c>
      <c r="S39" s="288"/>
      <c r="T39" s="289"/>
      <c r="U39" s="290">
        <v>600000</v>
      </c>
      <c r="V39" s="291"/>
      <c r="W39" s="291"/>
      <c r="X39" s="291"/>
      <c r="Y39" s="291"/>
      <c r="Z39" s="291"/>
      <c r="AA39" s="291"/>
      <c r="AB39" s="54" t="s">
        <v>0</v>
      </c>
      <c r="AC39" s="52"/>
      <c r="AD39" s="53" t="s">
        <v>98</v>
      </c>
      <c r="AE39" s="54"/>
      <c r="AF39" s="244">
        <v>50000</v>
      </c>
      <c r="AG39" s="245"/>
      <c r="AH39" s="245"/>
      <c r="AI39" s="245"/>
      <c r="AJ39" s="245"/>
      <c r="AK39" s="245"/>
      <c r="AL39" s="245"/>
      <c r="AM39" s="245"/>
      <c r="AN39" s="55" t="s">
        <v>0</v>
      </c>
    </row>
    <row r="40" ht="12" customHeight="1" thickTop="1"/>
    <row r="41" ht="18" thickBot="1">
      <c r="B41" s="42" t="s">
        <v>99</v>
      </c>
    </row>
    <row r="42" spans="2:20" ht="19.5" customHeight="1">
      <c r="B42" s="484"/>
      <c r="C42" s="485"/>
      <c r="D42" s="485"/>
      <c r="E42" s="485"/>
      <c r="F42" s="485"/>
      <c r="G42" s="485"/>
      <c r="H42" s="248"/>
      <c r="I42" s="248"/>
      <c r="J42" s="248"/>
      <c r="K42" s="486" t="s">
        <v>7</v>
      </c>
      <c r="L42" s="248"/>
      <c r="M42" s="248"/>
      <c r="N42" s="248"/>
      <c r="O42" s="248"/>
      <c r="P42" s="248"/>
      <c r="Q42" s="248"/>
      <c r="R42" s="248"/>
      <c r="S42" s="248"/>
      <c r="T42" s="253"/>
    </row>
    <row r="43" spans="2:20" ht="19.5" customHeight="1">
      <c r="B43" s="479"/>
      <c r="C43" s="480"/>
      <c r="D43" s="480"/>
      <c r="E43" s="480"/>
      <c r="F43" s="480"/>
      <c r="G43" s="480"/>
      <c r="H43" s="251"/>
      <c r="I43" s="251"/>
      <c r="J43" s="251"/>
      <c r="K43" s="254"/>
      <c r="L43" s="228"/>
      <c r="M43" s="228"/>
      <c r="N43" s="228"/>
      <c r="O43" s="228"/>
      <c r="P43" s="228"/>
      <c r="Q43" s="228"/>
      <c r="R43" s="228"/>
      <c r="S43" s="228"/>
      <c r="T43" s="255"/>
    </row>
    <row r="44" spans="2:20" ht="19.5" customHeight="1">
      <c r="B44" s="478" t="s">
        <v>100</v>
      </c>
      <c r="C44" s="455"/>
      <c r="D44" s="455"/>
      <c r="E44" s="455"/>
      <c r="F44" s="455"/>
      <c r="G44" s="455"/>
      <c r="H44" s="260"/>
      <c r="I44" s="260"/>
      <c r="J44" s="260"/>
      <c r="K44" s="278"/>
      <c r="L44" s="279"/>
      <c r="M44" s="279"/>
      <c r="N44" s="279"/>
      <c r="O44" s="279"/>
      <c r="P44" s="279"/>
      <c r="Q44" s="279"/>
      <c r="R44" s="279"/>
      <c r="S44" s="279"/>
      <c r="T44" s="280"/>
    </row>
    <row r="45" spans="2:20" ht="19.5" customHeight="1">
      <c r="B45" s="479"/>
      <c r="C45" s="480"/>
      <c r="D45" s="480"/>
      <c r="E45" s="480"/>
      <c r="F45" s="480"/>
      <c r="G45" s="480"/>
      <c r="H45" s="251"/>
      <c r="I45" s="251"/>
      <c r="J45" s="251"/>
      <c r="K45" s="281"/>
      <c r="L45" s="282"/>
      <c r="M45" s="282"/>
      <c r="N45" s="282"/>
      <c r="O45" s="282"/>
      <c r="P45" s="282"/>
      <c r="Q45" s="282"/>
      <c r="R45" s="282"/>
      <c r="S45" s="282"/>
      <c r="T45" s="283"/>
    </row>
    <row r="46" spans="2:20" ht="30.75" customHeight="1">
      <c r="B46" s="488" t="s">
        <v>101</v>
      </c>
      <c r="C46" s="489"/>
      <c r="D46" s="489"/>
      <c r="E46" s="489"/>
      <c r="F46" s="489"/>
      <c r="G46" s="490"/>
      <c r="H46" s="494" t="s">
        <v>102</v>
      </c>
      <c r="I46" s="260"/>
      <c r="J46" s="179"/>
      <c r="K46" s="495">
        <v>460000</v>
      </c>
      <c r="L46" s="496"/>
      <c r="M46" s="496"/>
      <c r="N46" s="496"/>
      <c r="O46" s="496"/>
      <c r="P46" s="496"/>
      <c r="Q46" s="496"/>
      <c r="R46" s="496"/>
      <c r="S46" s="265" t="s">
        <v>0</v>
      </c>
      <c r="T46" s="266"/>
    </row>
    <row r="47" spans="2:20" ht="19.5" customHeight="1" thickBot="1">
      <c r="B47" s="491"/>
      <c r="C47" s="492"/>
      <c r="D47" s="492"/>
      <c r="E47" s="492"/>
      <c r="F47" s="492"/>
      <c r="G47" s="493"/>
      <c r="H47" s="235"/>
      <c r="I47" s="236"/>
      <c r="J47" s="159"/>
      <c r="K47" s="497"/>
      <c r="L47" s="498"/>
      <c r="M47" s="498"/>
      <c r="N47" s="498"/>
      <c r="O47" s="498"/>
      <c r="P47" s="498"/>
      <c r="Q47" s="498"/>
      <c r="R47" s="498"/>
      <c r="S47" s="236"/>
      <c r="T47" s="243"/>
    </row>
    <row r="48" spans="2:20" ht="19.5" customHeight="1" thickTop="1">
      <c r="B48" s="500" t="s">
        <v>103</v>
      </c>
      <c r="C48" s="501"/>
      <c r="D48" s="501"/>
      <c r="E48" s="501"/>
      <c r="F48" s="501"/>
      <c r="G48" s="502"/>
      <c r="H48" s="506" t="s">
        <v>104</v>
      </c>
      <c r="I48" s="225"/>
      <c r="J48" s="156"/>
      <c r="K48" s="237">
        <v>310000</v>
      </c>
      <c r="L48" s="238"/>
      <c r="M48" s="238"/>
      <c r="N48" s="238"/>
      <c r="O48" s="238"/>
      <c r="P48" s="238"/>
      <c r="Q48" s="238"/>
      <c r="R48" s="238"/>
      <c r="S48" s="241" t="s">
        <v>0</v>
      </c>
      <c r="T48" s="242"/>
    </row>
    <row r="49" spans="2:20" ht="30.75" customHeight="1" thickBot="1">
      <c r="B49" s="503"/>
      <c r="C49" s="504"/>
      <c r="D49" s="504"/>
      <c r="E49" s="504"/>
      <c r="F49" s="504"/>
      <c r="G49" s="505"/>
      <c r="H49" s="235"/>
      <c r="I49" s="236"/>
      <c r="J49" s="159"/>
      <c r="K49" s="239"/>
      <c r="L49" s="240"/>
      <c r="M49" s="240"/>
      <c r="N49" s="240"/>
      <c r="O49" s="240"/>
      <c r="P49" s="240"/>
      <c r="Q49" s="240"/>
      <c r="R49" s="240"/>
      <c r="S49" s="236"/>
      <c r="T49" s="243"/>
    </row>
    <row r="50" spans="2:40" ht="19.5" customHeight="1" thickTop="1">
      <c r="B50" s="507"/>
      <c r="C50" s="501"/>
      <c r="D50" s="501"/>
      <c r="E50" s="501"/>
      <c r="F50" s="501"/>
      <c r="G50" s="501"/>
      <c r="H50" s="225"/>
      <c r="I50" s="225"/>
      <c r="J50" s="156"/>
      <c r="K50" s="509" t="s">
        <v>33</v>
      </c>
      <c r="L50" s="231"/>
      <c r="M50" s="231"/>
      <c r="N50" s="231"/>
      <c r="O50" s="231"/>
      <c r="P50" s="231"/>
      <c r="Q50" s="231"/>
      <c r="R50" s="231"/>
      <c r="S50" s="231"/>
      <c r="T50" s="232"/>
      <c r="U50" s="475" t="s">
        <v>69</v>
      </c>
      <c r="V50" s="476"/>
      <c r="W50" s="476"/>
      <c r="X50" s="476"/>
      <c r="Y50" s="476"/>
      <c r="Z50" s="476"/>
      <c r="AA50" s="476"/>
      <c r="AB50" s="476"/>
      <c r="AC50" s="476"/>
      <c r="AD50" s="476"/>
      <c r="AE50" s="475" t="s">
        <v>70</v>
      </c>
      <c r="AF50" s="476"/>
      <c r="AG50" s="476"/>
      <c r="AH50" s="476"/>
      <c r="AI50" s="476"/>
      <c r="AJ50" s="476"/>
      <c r="AK50" s="476"/>
      <c r="AL50" s="476"/>
      <c r="AM50" s="476"/>
      <c r="AN50" s="477"/>
    </row>
    <row r="51" spans="2:40" ht="19.5" customHeight="1">
      <c r="B51" s="508"/>
      <c r="C51" s="438"/>
      <c r="D51" s="438"/>
      <c r="E51" s="438"/>
      <c r="F51" s="438"/>
      <c r="G51" s="438"/>
      <c r="H51" s="228"/>
      <c r="I51" s="228"/>
      <c r="J51" s="229"/>
      <c r="K51" s="487" t="s">
        <v>105</v>
      </c>
      <c r="L51" s="426"/>
      <c r="M51" s="426"/>
      <c r="N51" s="426"/>
      <c r="O51" s="426"/>
      <c r="P51" s="426"/>
      <c r="Q51" s="426"/>
      <c r="R51" s="426"/>
      <c r="S51" s="426"/>
      <c r="T51" s="499"/>
      <c r="U51" s="487" t="s">
        <v>105</v>
      </c>
      <c r="V51" s="426"/>
      <c r="W51" s="426"/>
      <c r="X51" s="426"/>
      <c r="Y51" s="426"/>
      <c r="Z51" s="426"/>
      <c r="AA51" s="426"/>
      <c r="AB51" s="426"/>
      <c r="AC51" s="426"/>
      <c r="AD51" s="499"/>
      <c r="AE51" s="487" t="s">
        <v>105</v>
      </c>
      <c r="AF51" s="426"/>
      <c r="AG51" s="426"/>
      <c r="AH51" s="426"/>
      <c r="AI51" s="426"/>
      <c r="AJ51" s="426"/>
      <c r="AK51" s="426"/>
      <c r="AL51" s="426"/>
      <c r="AM51" s="426"/>
      <c r="AN51" s="448"/>
    </row>
    <row r="52" spans="2:40" ht="19.5" customHeight="1">
      <c r="B52" s="508"/>
      <c r="C52" s="438"/>
      <c r="D52" s="438"/>
      <c r="E52" s="438"/>
      <c r="F52" s="438"/>
      <c r="G52" s="438"/>
      <c r="H52" s="228"/>
      <c r="I52" s="228"/>
      <c r="J52" s="229"/>
      <c r="K52" s="487" t="s">
        <v>106</v>
      </c>
      <c r="L52" s="217"/>
      <c r="M52" s="217"/>
      <c r="N52" s="218"/>
      <c r="O52" s="216" t="s">
        <v>107</v>
      </c>
      <c r="P52" s="217"/>
      <c r="Q52" s="217"/>
      <c r="R52" s="217"/>
      <c r="S52" s="217"/>
      <c r="T52" s="218"/>
      <c r="U52" s="487" t="s">
        <v>108</v>
      </c>
      <c r="V52" s="217"/>
      <c r="W52" s="217"/>
      <c r="X52" s="218"/>
      <c r="Y52" s="216" t="s">
        <v>107</v>
      </c>
      <c r="Z52" s="217"/>
      <c r="AA52" s="217"/>
      <c r="AB52" s="217"/>
      <c r="AC52" s="217"/>
      <c r="AD52" s="218"/>
      <c r="AE52" s="487" t="s">
        <v>108</v>
      </c>
      <c r="AF52" s="217"/>
      <c r="AG52" s="217"/>
      <c r="AH52" s="218"/>
      <c r="AI52" s="216" t="s">
        <v>107</v>
      </c>
      <c r="AJ52" s="217"/>
      <c r="AK52" s="217"/>
      <c r="AL52" s="217"/>
      <c r="AM52" s="217"/>
      <c r="AN52" s="220"/>
    </row>
    <row r="53" spans="2:40" ht="30" customHeight="1">
      <c r="B53" s="525" t="s">
        <v>100</v>
      </c>
      <c r="C53" s="526"/>
      <c r="D53" s="526"/>
      <c r="E53" s="526"/>
      <c r="F53" s="526"/>
      <c r="G53" s="526"/>
      <c r="H53" s="215"/>
      <c r="I53" s="215"/>
      <c r="J53" s="215"/>
      <c r="K53" s="197" t="s">
        <v>109</v>
      </c>
      <c r="L53" s="515">
        <v>16</v>
      </c>
      <c r="M53" s="516"/>
      <c r="N53" s="517"/>
      <c r="O53" s="521">
        <v>260</v>
      </c>
      <c r="P53" s="522"/>
      <c r="Q53" s="522"/>
      <c r="R53" s="522"/>
      <c r="S53" s="510" t="s">
        <v>110</v>
      </c>
      <c r="T53" s="530"/>
      <c r="U53" s="197" t="s">
        <v>111</v>
      </c>
      <c r="V53" s="515">
        <v>17</v>
      </c>
      <c r="W53" s="516"/>
      <c r="X53" s="517"/>
      <c r="Y53" s="521">
        <v>260</v>
      </c>
      <c r="Z53" s="522"/>
      <c r="AA53" s="522"/>
      <c r="AB53" s="522"/>
      <c r="AC53" s="510" t="s">
        <v>110</v>
      </c>
      <c r="AD53" s="530"/>
      <c r="AE53" s="514" t="s">
        <v>112</v>
      </c>
      <c r="AF53" s="515">
        <v>16</v>
      </c>
      <c r="AG53" s="516"/>
      <c r="AH53" s="517"/>
      <c r="AI53" s="521">
        <v>260</v>
      </c>
      <c r="AJ53" s="522"/>
      <c r="AK53" s="522"/>
      <c r="AL53" s="522"/>
      <c r="AM53" s="510" t="s">
        <v>110</v>
      </c>
      <c r="AN53" s="511"/>
    </row>
    <row r="54" spans="2:40" ht="19.5" customHeight="1">
      <c r="B54" s="525"/>
      <c r="C54" s="526"/>
      <c r="D54" s="526"/>
      <c r="E54" s="526"/>
      <c r="F54" s="526"/>
      <c r="G54" s="526"/>
      <c r="H54" s="215"/>
      <c r="I54" s="215"/>
      <c r="J54" s="215"/>
      <c r="K54" s="198"/>
      <c r="L54" s="518"/>
      <c r="M54" s="519"/>
      <c r="N54" s="520"/>
      <c r="O54" s="523"/>
      <c r="P54" s="524"/>
      <c r="Q54" s="524"/>
      <c r="R54" s="524"/>
      <c r="S54" s="512"/>
      <c r="T54" s="531"/>
      <c r="U54" s="198"/>
      <c r="V54" s="518"/>
      <c r="W54" s="519"/>
      <c r="X54" s="520"/>
      <c r="Y54" s="523"/>
      <c r="Z54" s="524"/>
      <c r="AA54" s="524"/>
      <c r="AB54" s="524"/>
      <c r="AC54" s="512"/>
      <c r="AD54" s="531"/>
      <c r="AE54" s="212"/>
      <c r="AF54" s="518"/>
      <c r="AG54" s="519"/>
      <c r="AH54" s="520"/>
      <c r="AI54" s="523"/>
      <c r="AJ54" s="524"/>
      <c r="AK54" s="524"/>
      <c r="AL54" s="524"/>
      <c r="AM54" s="512"/>
      <c r="AN54" s="513"/>
    </row>
    <row r="55" spans="2:40" ht="30" customHeight="1">
      <c r="B55" s="488" t="s">
        <v>101</v>
      </c>
      <c r="C55" s="489"/>
      <c r="D55" s="489"/>
      <c r="E55" s="489"/>
      <c r="F55" s="489"/>
      <c r="G55" s="490"/>
      <c r="H55" s="494" t="s">
        <v>102</v>
      </c>
      <c r="I55" s="210"/>
      <c r="J55" s="179"/>
      <c r="K55" s="514" t="s">
        <v>113</v>
      </c>
      <c r="L55" s="188">
        <v>25</v>
      </c>
      <c r="M55" s="189"/>
      <c r="N55" s="190"/>
      <c r="O55" s="521">
        <v>460</v>
      </c>
      <c r="P55" s="522"/>
      <c r="Q55" s="522"/>
      <c r="R55" s="522"/>
      <c r="S55" s="510" t="s">
        <v>110</v>
      </c>
      <c r="T55" s="530"/>
      <c r="U55" s="514" t="s">
        <v>114</v>
      </c>
      <c r="V55" s="188">
        <v>26</v>
      </c>
      <c r="W55" s="189"/>
      <c r="X55" s="190"/>
      <c r="Y55" s="521">
        <v>460</v>
      </c>
      <c r="Z55" s="522"/>
      <c r="AA55" s="522"/>
      <c r="AB55" s="522"/>
      <c r="AC55" s="510" t="s">
        <v>110</v>
      </c>
      <c r="AD55" s="530"/>
      <c r="AE55" s="514" t="s">
        <v>115</v>
      </c>
      <c r="AF55" s="188">
        <v>25</v>
      </c>
      <c r="AG55" s="189"/>
      <c r="AH55" s="190"/>
      <c r="AI55" s="521">
        <v>460</v>
      </c>
      <c r="AJ55" s="522"/>
      <c r="AK55" s="522"/>
      <c r="AL55" s="522"/>
      <c r="AM55" s="510" t="s">
        <v>110</v>
      </c>
      <c r="AN55" s="511"/>
    </row>
    <row r="56" spans="2:40" ht="19.5" customHeight="1" thickBot="1">
      <c r="B56" s="527"/>
      <c r="C56" s="528"/>
      <c r="D56" s="528"/>
      <c r="E56" s="528"/>
      <c r="F56" s="528"/>
      <c r="G56" s="529"/>
      <c r="H56" s="157"/>
      <c r="I56" s="158"/>
      <c r="J56" s="159"/>
      <c r="K56" s="147"/>
      <c r="L56" s="130"/>
      <c r="M56" s="131"/>
      <c r="N56" s="132"/>
      <c r="O56" s="532"/>
      <c r="P56" s="533"/>
      <c r="Q56" s="533"/>
      <c r="R56" s="533"/>
      <c r="S56" s="534"/>
      <c r="T56" s="535"/>
      <c r="U56" s="147"/>
      <c r="V56" s="130"/>
      <c r="W56" s="131"/>
      <c r="X56" s="132"/>
      <c r="Y56" s="532"/>
      <c r="Z56" s="533"/>
      <c r="AA56" s="533"/>
      <c r="AB56" s="533"/>
      <c r="AC56" s="534"/>
      <c r="AD56" s="535"/>
      <c r="AE56" s="147"/>
      <c r="AF56" s="130"/>
      <c r="AG56" s="131"/>
      <c r="AH56" s="132"/>
      <c r="AI56" s="532"/>
      <c r="AJ56" s="533"/>
      <c r="AK56" s="533"/>
      <c r="AL56" s="533"/>
      <c r="AM56" s="534"/>
      <c r="AN56" s="536"/>
    </row>
    <row r="57" spans="2:40" ht="30" customHeight="1" thickTop="1">
      <c r="B57" s="500" t="s">
        <v>103</v>
      </c>
      <c r="C57" s="501"/>
      <c r="D57" s="501"/>
      <c r="E57" s="501"/>
      <c r="F57" s="501"/>
      <c r="G57" s="502"/>
      <c r="H57" s="506" t="s">
        <v>104</v>
      </c>
      <c r="I57" s="155"/>
      <c r="J57" s="156"/>
      <c r="K57" s="537" t="s">
        <v>116</v>
      </c>
      <c r="L57" s="127">
        <v>19</v>
      </c>
      <c r="M57" s="128"/>
      <c r="N57" s="129"/>
      <c r="O57" s="538">
        <v>320</v>
      </c>
      <c r="P57" s="539"/>
      <c r="Q57" s="539"/>
      <c r="R57" s="539"/>
      <c r="S57" s="551" t="s">
        <v>110</v>
      </c>
      <c r="T57" s="556"/>
      <c r="U57" s="537" t="s">
        <v>117</v>
      </c>
      <c r="V57" s="127">
        <v>20</v>
      </c>
      <c r="W57" s="128"/>
      <c r="X57" s="129"/>
      <c r="Y57" s="538">
        <v>320</v>
      </c>
      <c r="Z57" s="539"/>
      <c r="AA57" s="539"/>
      <c r="AB57" s="539"/>
      <c r="AC57" s="551" t="s">
        <v>110</v>
      </c>
      <c r="AD57" s="556"/>
      <c r="AE57" s="537" t="s">
        <v>118</v>
      </c>
      <c r="AF57" s="127">
        <v>19</v>
      </c>
      <c r="AG57" s="128"/>
      <c r="AH57" s="129"/>
      <c r="AI57" s="538">
        <v>320</v>
      </c>
      <c r="AJ57" s="539"/>
      <c r="AK57" s="539"/>
      <c r="AL57" s="539"/>
      <c r="AM57" s="551" t="s">
        <v>110</v>
      </c>
      <c r="AN57" s="552"/>
    </row>
    <row r="58" spans="2:40" ht="19.5" customHeight="1" thickBot="1">
      <c r="B58" s="503"/>
      <c r="C58" s="504"/>
      <c r="D58" s="504"/>
      <c r="E58" s="504"/>
      <c r="F58" s="504"/>
      <c r="G58" s="505"/>
      <c r="H58" s="157"/>
      <c r="I58" s="158"/>
      <c r="J58" s="159"/>
      <c r="K58" s="147"/>
      <c r="L58" s="130"/>
      <c r="M58" s="131"/>
      <c r="N58" s="132"/>
      <c r="O58" s="532"/>
      <c r="P58" s="533"/>
      <c r="Q58" s="533"/>
      <c r="R58" s="533"/>
      <c r="S58" s="534"/>
      <c r="T58" s="535"/>
      <c r="U58" s="147"/>
      <c r="V58" s="130"/>
      <c r="W58" s="131"/>
      <c r="X58" s="132"/>
      <c r="Y58" s="532"/>
      <c r="Z58" s="533"/>
      <c r="AA58" s="533"/>
      <c r="AB58" s="533"/>
      <c r="AC58" s="534"/>
      <c r="AD58" s="535"/>
      <c r="AE58" s="147"/>
      <c r="AF58" s="130"/>
      <c r="AG58" s="131"/>
      <c r="AH58" s="132"/>
      <c r="AI58" s="532"/>
      <c r="AJ58" s="533"/>
      <c r="AK58" s="533"/>
      <c r="AL58" s="533"/>
      <c r="AM58" s="534"/>
      <c r="AN58" s="553"/>
    </row>
    <row r="59" ht="12" customHeight="1" thickBot="1" thickTop="1"/>
    <row r="60" spans="2:54" ht="19.5" customHeight="1">
      <c r="B60" s="554"/>
      <c r="C60" s="555"/>
      <c r="D60" s="555"/>
      <c r="E60" s="555"/>
      <c r="F60" s="555"/>
      <c r="G60" s="143"/>
      <c r="H60" s="548" t="s">
        <v>119</v>
      </c>
      <c r="I60" s="174"/>
      <c r="J60" s="174"/>
      <c r="K60" s="174"/>
      <c r="L60" s="174"/>
      <c r="M60" s="174"/>
      <c r="N60" s="174"/>
      <c r="O60" s="174"/>
      <c r="P60" s="174"/>
      <c r="Q60" s="174"/>
      <c r="R60" s="175"/>
      <c r="S60" s="548" t="s">
        <v>120</v>
      </c>
      <c r="T60" s="174"/>
      <c r="U60" s="174"/>
      <c r="V60" s="174"/>
      <c r="W60" s="174"/>
      <c r="X60" s="174"/>
      <c r="Y60" s="174"/>
      <c r="Z60" s="174"/>
      <c r="AA60" s="174"/>
      <c r="AB60" s="174"/>
      <c r="AC60" s="175"/>
      <c r="AD60" s="548" t="s">
        <v>121</v>
      </c>
      <c r="AE60" s="174"/>
      <c r="AF60" s="174"/>
      <c r="AG60" s="174"/>
      <c r="AH60" s="174"/>
      <c r="AI60" s="174"/>
      <c r="AJ60" s="174"/>
      <c r="AK60" s="174"/>
      <c r="AL60" s="174"/>
      <c r="AM60" s="174"/>
      <c r="AN60" s="176"/>
      <c r="AO60" s="46"/>
      <c r="AP60" s="46"/>
      <c r="AQ60" s="46"/>
      <c r="AR60" s="46"/>
      <c r="AS60" s="46"/>
      <c r="AT60" s="46"/>
      <c r="AU60" s="46"/>
      <c r="AV60" s="46"/>
      <c r="AW60" s="46"/>
      <c r="AX60" s="46"/>
      <c r="AY60" s="46"/>
      <c r="AZ60" s="46"/>
      <c r="BA60" s="45"/>
      <c r="BB60" s="45"/>
    </row>
    <row r="61" spans="2:54" ht="19.5" customHeight="1">
      <c r="B61" s="488" t="s">
        <v>122</v>
      </c>
      <c r="C61" s="489"/>
      <c r="D61" s="489"/>
      <c r="E61" s="489"/>
      <c r="F61" s="489"/>
      <c r="G61" s="179"/>
      <c r="H61" s="160" t="s">
        <v>123</v>
      </c>
      <c r="I61" s="161"/>
      <c r="J61" s="161"/>
      <c r="K61" s="161"/>
      <c r="L61" s="161"/>
      <c r="M61" s="161"/>
      <c r="N61" s="161"/>
      <c r="O61" s="161"/>
      <c r="P61" s="161"/>
      <c r="Q61" s="161"/>
      <c r="R61" s="162"/>
      <c r="S61" s="160" t="s">
        <v>123</v>
      </c>
      <c r="T61" s="161"/>
      <c r="U61" s="161"/>
      <c r="V61" s="161"/>
      <c r="W61" s="161"/>
      <c r="X61" s="161"/>
      <c r="Y61" s="161"/>
      <c r="Z61" s="161"/>
      <c r="AA61" s="161"/>
      <c r="AB61" s="161"/>
      <c r="AC61" s="162"/>
      <c r="AD61" s="160" t="s">
        <v>123</v>
      </c>
      <c r="AE61" s="161"/>
      <c r="AF61" s="161"/>
      <c r="AG61" s="161"/>
      <c r="AH61" s="161"/>
      <c r="AI61" s="161"/>
      <c r="AJ61" s="161"/>
      <c r="AK61" s="161"/>
      <c r="AL61" s="161"/>
      <c r="AM61" s="161"/>
      <c r="AN61" s="540"/>
      <c r="AO61" s="59"/>
      <c r="AP61" s="59"/>
      <c r="AQ61" s="59"/>
      <c r="AR61" s="59"/>
      <c r="AS61" s="59"/>
      <c r="AT61" s="59"/>
      <c r="AU61" s="59"/>
      <c r="AV61" s="59"/>
      <c r="AW61" s="59"/>
      <c r="AX61" s="59"/>
      <c r="AY61" s="59"/>
      <c r="AZ61" s="59"/>
      <c r="BA61" s="60"/>
      <c r="BB61" s="60"/>
    </row>
    <row r="62" spans="2:54" ht="19.5" customHeight="1" thickBot="1">
      <c r="B62" s="549"/>
      <c r="C62" s="550"/>
      <c r="D62" s="550"/>
      <c r="E62" s="550"/>
      <c r="F62" s="550"/>
      <c r="G62" s="182"/>
      <c r="H62" s="163"/>
      <c r="I62" s="164"/>
      <c r="J62" s="164"/>
      <c r="K62" s="164"/>
      <c r="L62" s="164"/>
      <c r="M62" s="164"/>
      <c r="N62" s="164"/>
      <c r="O62" s="164"/>
      <c r="P62" s="164"/>
      <c r="Q62" s="164"/>
      <c r="R62" s="165"/>
      <c r="S62" s="163"/>
      <c r="T62" s="164"/>
      <c r="U62" s="164"/>
      <c r="V62" s="164"/>
      <c r="W62" s="164"/>
      <c r="X62" s="164"/>
      <c r="Y62" s="164"/>
      <c r="Z62" s="164"/>
      <c r="AA62" s="164"/>
      <c r="AB62" s="164"/>
      <c r="AC62" s="165"/>
      <c r="AD62" s="163"/>
      <c r="AE62" s="164"/>
      <c r="AF62" s="164"/>
      <c r="AG62" s="164"/>
      <c r="AH62" s="164"/>
      <c r="AI62" s="164"/>
      <c r="AJ62" s="164"/>
      <c r="AK62" s="164"/>
      <c r="AL62" s="164"/>
      <c r="AM62" s="164"/>
      <c r="AN62" s="541"/>
      <c r="AO62" s="59"/>
      <c r="AP62" s="59"/>
      <c r="AQ62" s="59"/>
      <c r="AR62" s="59"/>
      <c r="AS62" s="59"/>
      <c r="AT62" s="59"/>
      <c r="AU62" s="59"/>
      <c r="AV62" s="59"/>
      <c r="AW62" s="59"/>
      <c r="AX62" s="59"/>
      <c r="AY62" s="59"/>
      <c r="AZ62" s="59"/>
      <c r="BA62" s="60"/>
      <c r="BB62" s="60"/>
    </row>
    <row r="63" ht="12" customHeight="1"/>
    <row r="64" ht="19.5" customHeight="1" thickBot="1">
      <c r="B64" s="42" t="s">
        <v>124</v>
      </c>
    </row>
    <row r="65" spans="2:40" ht="19.5" customHeight="1" thickTop="1">
      <c r="B65" s="61" t="s">
        <v>125</v>
      </c>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3"/>
    </row>
    <row r="66" spans="2:40" ht="12" customHeight="1">
      <c r="B66" s="64"/>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65"/>
    </row>
    <row r="67" spans="2:40" ht="30" customHeight="1">
      <c r="B67" s="64"/>
      <c r="C67" s="48"/>
      <c r="D67" s="48"/>
      <c r="E67" s="48"/>
      <c r="F67" s="48"/>
      <c r="G67" s="48"/>
      <c r="H67" s="48"/>
      <c r="I67" s="48"/>
      <c r="J67" s="48"/>
      <c r="K67" s="48"/>
      <c r="L67" s="48"/>
      <c r="M67" s="48"/>
      <c r="N67" s="48"/>
      <c r="O67" s="48"/>
      <c r="P67" s="48"/>
      <c r="Q67" s="48"/>
      <c r="R67" s="66" t="s">
        <v>126</v>
      </c>
      <c r="S67" s="66"/>
      <c r="T67" s="66"/>
      <c r="U67" s="66"/>
      <c r="V67" s="524" t="s">
        <v>82</v>
      </c>
      <c r="W67" s="524"/>
      <c r="X67" s="524"/>
      <c r="Y67" s="524"/>
      <c r="Z67" s="524"/>
      <c r="AA67" s="524"/>
      <c r="AB67" s="524"/>
      <c r="AC67" s="524"/>
      <c r="AD67" s="524"/>
      <c r="AE67" s="524"/>
      <c r="AF67" s="524"/>
      <c r="AG67" s="524"/>
      <c r="AH67" s="524"/>
      <c r="AI67" s="524"/>
      <c r="AJ67" s="524"/>
      <c r="AK67" s="524"/>
      <c r="AL67" s="66"/>
      <c r="AM67" s="48"/>
      <c r="AN67" s="65"/>
    </row>
    <row r="68" spans="2:40" ht="12" customHeight="1" thickBot="1">
      <c r="B68" s="67"/>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9"/>
    </row>
    <row r="69" ht="12" customHeight="1" thickBot="1" thickTop="1"/>
    <row r="70" spans="2:40" ht="15" customHeight="1">
      <c r="B70" s="70" t="s">
        <v>127</v>
      </c>
      <c r="C70" s="71"/>
      <c r="D70" s="71"/>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3"/>
    </row>
    <row r="71" spans="2:40" ht="15" customHeight="1">
      <c r="B71" s="72"/>
      <c r="C71" s="48"/>
      <c r="D71" s="48"/>
      <c r="E71" s="544"/>
      <c r="F71" s="544"/>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4"/>
      <c r="AN71" s="545"/>
    </row>
    <row r="72" spans="2:40" ht="15" customHeight="1" thickBot="1">
      <c r="B72" s="73"/>
      <c r="C72" s="74"/>
      <c r="D72" s="74"/>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6"/>
      <c r="AG72" s="546"/>
      <c r="AH72" s="546"/>
      <c r="AI72" s="546"/>
      <c r="AJ72" s="546"/>
      <c r="AK72" s="546"/>
      <c r="AL72" s="546"/>
      <c r="AM72" s="546"/>
      <c r="AN72" s="547"/>
    </row>
    <row r="73" ht="24" customHeight="1">
      <c r="AN73" s="78" t="s">
        <v>162</v>
      </c>
    </row>
    <row r="75" ht="30" customHeight="1">
      <c r="B75" s="42" t="s">
        <v>1</v>
      </c>
    </row>
    <row r="76" spans="2:41" ht="30" customHeight="1">
      <c r="B76" s="75">
        <v>1</v>
      </c>
      <c r="C76" s="121" t="s">
        <v>55</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row>
    <row r="77" spans="2:41" ht="30" customHeight="1">
      <c r="B77" s="49">
        <v>2</v>
      </c>
      <c r="C77" s="121" t="s">
        <v>128</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row>
    <row r="78" spans="2:41" ht="30" customHeight="1">
      <c r="B78" s="49"/>
      <c r="C78" s="121" t="s">
        <v>129</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row>
    <row r="79" spans="2:41" ht="30" customHeight="1">
      <c r="B79" s="49"/>
      <c r="C79" s="121" t="s">
        <v>130</v>
      </c>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row>
    <row r="80" spans="2:41" ht="30" customHeight="1">
      <c r="B80" s="49"/>
      <c r="C80" s="121" t="s">
        <v>131</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row>
    <row r="81" spans="2:41" ht="30" customHeight="1">
      <c r="B81" s="49">
        <v>3</v>
      </c>
      <c r="C81" s="121" t="s">
        <v>161</v>
      </c>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row>
    <row r="82" spans="2:41" ht="30" customHeight="1">
      <c r="B82" s="49">
        <v>4</v>
      </c>
      <c r="C82" s="121" t="s">
        <v>132</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row>
    <row r="83" spans="2:41" ht="30" customHeight="1">
      <c r="B83" s="49">
        <v>5</v>
      </c>
      <c r="C83" s="121" t="s">
        <v>133</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row>
    <row r="84" spans="3:44" ht="30" customHeight="1">
      <c r="C84" s="42" t="s">
        <v>134</v>
      </c>
      <c r="D84" s="544" t="s">
        <v>135</v>
      </c>
      <c r="E84" s="544"/>
      <c r="F84" s="544"/>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544"/>
      <c r="AG84" s="544"/>
      <c r="AH84" s="544"/>
      <c r="AI84" s="544"/>
      <c r="AJ84" s="544"/>
      <c r="AK84" s="544"/>
      <c r="AL84" s="544"/>
      <c r="AM84" s="544"/>
      <c r="AN84" s="544"/>
      <c r="AO84" s="544"/>
      <c r="AP84" s="25"/>
      <c r="AQ84" s="25"/>
      <c r="AR84" s="25"/>
    </row>
    <row r="85" spans="3:44" ht="30" customHeight="1">
      <c r="C85" s="76" t="s">
        <v>136</v>
      </c>
      <c r="D85" s="557" t="s">
        <v>137</v>
      </c>
      <c r="E85" s="544"/>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544"/>
      <c r="AK85" s="544"/>
      <c r="AL85" s="544"/>
      <c r="AM85" s="544"/>
      <c r="AN85" s="544"/>
      <c r="AO85" s="544"/>
      <c r="AP85" s="25"/>
      <c r="AQ85" s="25"/>
      <c r="AR85" s="25"/>
    </row>
    <row r="86" spans="3:44" ht="33.75" customHeight="1">
      <c r="C86" s="76" t="s">
        <v>138</v>
      </c>
      <c r="D86" s="544" t="s">
        <v>139</v>
      </c>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25"/>
      <c r="AQ86" s="25"/>
      <c r="AR86" s="25"/>
    </row>
    <row r="87" spans="4:44" ht="30" customHeight="1">
      <c r="D87" s="544" t="s">
        <v>140</v>
      </c>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544"/>
      <c r="AM87" s="544"/>
      <c r="AN87" s="544"/>
      <c r="AO87" s="544"/>
      <c r="AP87" s="25"/>
      <c r="AQ87" s="25"/>
      <c r="AR87" s="25"/>
    </row>
    <row r="88" spans="4:44" ht="30" customHeight="1">
      <c r="D88" s="544" t="s">
        <v>141</v>
      </c>
      <c r="E88" s="544"/>
      <c r="F88" s="544"/>
      <c r="G88" s="544"/>
      <c r="H88" s="544"/>
      <c r="I88" s="544"/>
      <c r="J88" s="544"/>
      <c r="K88" s="544"/>
      <c r="L88" s="544"/>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4"/>
      <c r="AP88" s="25"/>
      <c r="AQ88" s="25"/>
      <c r="AR88" s="25"/>
    </row>
    <row r="89" spans="4:44" ht="30" customHeight="1">
      <c r="D89" s="544" t="s">
        <v>142</v>
      </c>
      <c r="E89" s="544"/>
      <c r="F89" s="544"/>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4"/>
      <c r="AJ89" s="544"/>
      <c r="AK89" s="544"/>
      <c r="AL89" s="544"/>
      <c r="AM89" s="544"/>
      <c r="AN89" s="544"/>
      <c r="AO89" s="544"/>
      <c r="AP89" s="25"/>
      <c r="AQ89" s="25"/>
      <c r="AR89" s="25"/>
    </row>
    <row r="90" spans="4:44" ht="30" customHeight="1">
      <c r="D90" s="544" t="s">
        <v>143</v>
      </c>
      <c r="E90" s="544"/>
      <c r="F90" s="544"/>
      <c r="G90" s="544"/>
      <c r="H90" s="544"/>
      <c r="I90" s="544"/>
      <c r="J90" s="544"/>
      <c r="K90" s="544"/>
      <c r="L90" s="544"/>
      <c r="M90" s="544"/>
      <c r="N90" s="544"/>
      <c r="O90" s="544"/>
      <c r="P90" s="544"/>
      <c r="Q90" s="544"/>
      <c r="R90" s="544"/>
      <c r="S90" s="544"/>
      <c r="T90" s="544"/>
      <c r="U90" s="544"/>
      <c r="V90" s="544"/>
      <c r="W90" s="544"/>
      <c r="X90" s="544"/>
      <c r="Y90" s="544"/>
      <c r="Z90" s="544"/>
      <c r="AA90" s="544"/>
      <c r="AB90" s="544"/>
      <c r="AC90" s="544"/>
      <c r="AD90" s="544"/>
      <c r="AE90" s="544"/>
      <c r="AF90" s="544"/>
      <c r="AG90" s="544"/>
      <c r="AH90" s="544"/>
      <c r="AI90" s="544"/>
      <c r="AJ90" s="544"/>
      <c r="AK90" s="544"/>
      <c r="AL90" s="544"/>
      <c r="AM90" s="544"/>
      <c r="AN90" s="544"/>
      <c r="AO90" s="544"/>
      <c r="AP90" s="25"/>
      <c r="AQ90" s="25"/>
      <c r="AR90" s="25"/>
    </row>
    <row r="91" spans="4:41" ht="30" customHeight="1">
      <c r="D91" s="544" t="s">
        <v>144</v>
      </c>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row>
    <row r="92" spans="3:41" ht="30" customHeight="1">
      <c r="C92" s="76" t="s">
        <v>145</v>
      </c>
      <c r="D92" s="544" t="s">
        <v>146</v>
      </c>
      <c r="E92" s="544"/>
      <c r="F92" s="544"/>
      <c r="G92" s="544"/>
      <c r="H92" s="544"/>
      <c r="I92" s="544"/>
      <c r="J92" s="544"/>
      <c r="K92" s="544"/>
      <c r="L92" s="544"/>
      <c r="M92" s="544"/>
      <c r="N92" s="544"/>
      <c r="O92" s="544"/>
      <c r="P92" s="544"/>
      <c r="Q92" s="544"/>
      <c r="R92" s="544"/>
      <c r="S92" s="544"/>
      <c r="T92" s="544"/>
      <c r="U92" s="544"/>
      <c r="V92" s="544"/>
      <c r="W92" s="544"/>
      <c r="X92" s="544"/>
      <c r="Y92" s="544"/>
      <c r="Z92" s="544"/>
      <c r="AA92" s="544"/>
      <c r="AB92" s="544"/>
      <c r="AC92" s="544"/>
      <c r="AD92" s="544"/>
      <c r="AE92" s="544"/>
      <c r="AF92" s="544"/>
      <c r="AG92" s="544"/>
      <c r="AH92" s="544"/>
      <c r="AI92" s="544"/>
      <c r="AJ92" s="544"/>
      <c r="AK92" s="544"/>
      <c r="AL92" s="544"/>
      <c r="AM92" s="544"/>
      <c r="AN92" s="544"/>
      <c r="AO92" s="544"/>
    </row>
    <row r="93" spans="4:41" ht="30" customHeight="1">
      <c r="D93" s="544"/>
      <c r="E93" s="544"/>
      <c r="F93" s="544"/>
      <c r="G93" s="544"/>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125"/>
      <c r="AL93" s="125"/>
      <c r="AM93" s="126"/>
      <c r="AN93" s="77"/>
      <c r="AO93" s="77"/>
    </row>
  </sheetData>
  <sheetProtection/>
  <mergeCells count="215">
    <mergeCell ref="B32:G32"/>
    <mergeCell ref="B33:G33"/>
    <mergeCell ref="B34:G34"/>
    <mergeCell ref="B35:G35"/>
    <mergeCell ref="B26:G26"/>
    <mergeCell ref="B27:G27"/>
    <mergeCell ref="B28:G28"/>
    <mergeCell ref="B29:G29"/>
    <mergeCell ref="B30:G30"/>
    <mergeCell ref="B31:G31"/>
    <mergeCell ref="V31:X31"/>
    <mergeCell ref="V32:X32"/>
    <mergeCell ref="V33:X33"/>
    <mergeCell ref="V34:X34"/>
    <mergeCell ref="V35:X35"/>
    <mergeCell ref="B16:G16"/>
    <mergeCell ref="B17:G17"/>
    <mergeCell ref="B18:G18"/>
    <mergeCell ref="B24:G24"/>
    <mergeCell ref="B25:G25"/>
    <mergeCell ref="V25:X25"/>
    <mergeCell ref="V26:X26"/>
    <mergeCell ref="V27:X27"/>
    <mergeCell ref="V28:X28"/>
    <mergeCell ref="V29:X29"/>
    <mergeCell ref="V30:X30"/>
    <mergeCell ref="V15:X15"/>
    <mergeCell ref="V16:X16"/>
    <mergeCell ref="V17:X17"/>
    <mergeCell ref="V18:X18"/>
    <mergeCell ref="V23:X23"/>
    <mergeCell ref="V24:X24"/>
    <mergeCell ref="U20:AA20"/>
    <mergeCell ref="T16:U16"/>
    <mergeCell ref="T17:U17"/>
    <mergeCell ref="D90:AO90"/>
    <mergeCell ref="D91:AO91"/>
    <mergeCell ref="D92:AO92"/>
    <mergeCell ref="D93:AM93"/>
    <mergeCell ref="D89:AO89"/>
    <mergeCell ref="D85:AO85"/>
    <mergeCell ref="D86:AO86"/>
    <mergeCell ref="D87:AO87"/>
    <mergeCell ref="D88:AO88"/>
    <mergeCell ref="D84:AO84"/>
    <mergeCell ref="C76:AO76"/>
    <mergeCell ref="C77:AO77"/>
    <mergeCell ref="C78:AO78"/>
    <mergeCell ref="C79:AO79"/>
    <mergeCell ref="C80:AO80"/>
    <mergeCell ref="C82:AO82"/>
    <mergeCell ref="C83:AO83"/>
    <mergeCell ref="C81:AO81"/>
    <mergeCell ref="AF57:AH58"/>
    <mergeCell ref="AI57:AL58"/>
    <mergeCell ref="AM57:AN58"/>
    <mergeCell ref="B60:G60"/>
    <mergeCell ref="S57:T58"/>
    <mergeCell ref="U57:U58"/>
    <mergeCell ref="V57:X58"/>
    <mergeCell ref="Y57:AB58"/>
    <mergeCell ref="AC57:AD58"/>
    <mergeCell ref="B57:G58"/>
    <mergeCell ref="AD61:AN62"/>
    <mergeCell ref="V67:AK67"/>
    <mergeCell ref="E70:AN72"/>
    <mergeCell ref="H60:R60"/>
    <mergeCell ref="S60:AC60"/>
    <mergeCell ref="AD60:AN60"/>
    <mergeCell ref="B61:G62"/>
    <mergeCell ref="H61:R62"/>
    <mergeCell ref="S61:AC62"/>
    <mergeCell ref="H57:J58"/>
    <mergeCell ref="K57:K58"/>
    <mergeCell ref="L57:N58"/>
    <mergeCell ref="AE55:AE56"/>
    <mergeCell ref="O57:R58"/>
    <mergeCell ref="AE57:AE58"/>
    <mergeCell ref="AF55:AH56"/>
    <mergeCell ref="AI55:AL56"/>
    <mergeCell ref="AM55:AN56"/>
    <mergeCell ref="O53:R54"/>
    <mergeCell ref="S53:T54"/>
    <mergeCell ref="U53:U54"/>
    <mergeCell ref="AC55:AD56"/>
    <mergeCell ref="Y55:AB56"/>
    <mergeCell ref="V53:X54"/>
    <mergeCell ref="Y53:AB54"/>
    <mergeCell ref="B55:G56"/>
    <mergeCell ref="H55:J56"/>
    <mergeCell ref="K55:K56"/>
    <mergeCell ref="L55:N56"/>
    <mergeCell ref="AC53:AD54"/>
    <mergeCell ref="O55:R56"/>
    <mergeCell ref="S55:T56"/>
    <mergeCell ref="U55:U56"/>
    <mergeCell ref="V55:X56"/>
    <mergeCell ref="AM53:AN54"/>
    <mergeCell ref="AE53:AE54"/>
    <mergeCell ref="AF53:AH54"/>
    <mergeCell ref="AI53:AL54"/>
    <mergeCell ref="B53:J54"/>
    <mergeCell ref="K53:K54"/>
    <mergeCell ref="L53:N54"/>
    <mergeCell ref="AE51:AN51"/>
    <mergeCell ref="U51:AD51"/>
    <mergeCell ref="B48:G49"/>
    <mergeCell ref="H48:J49"/>
    <mergeCell ref="K48:R49"/>
    <mergeCell ref="S48:T49"/>
    <mergeCell ref="B50:J52"/>
    <mergeCell ref="K50:T50"/>
    <mergeCell ref="K51:T51"/>
    <mergeCell ref="K52:N52"/>
    <mergeCell ref="O52:T52"/>
    <mergeCell ref="U52:X52"/>
    <mergeCell ref="Y52:AD52"/>
    <mergeCell ref="AE52:AH52"/>
    <mergeCell ref="AI52:AN52"/>
    <mergeCell ref="B46:G47"/>
    <mergeCell ref="H46:J47"/>
    <mergeCell ref="K46:R47"/>
    <mergeCell ref="S46:T47"/>
    <mergeCell ref="U50:AD50"/>
    <mergeCell ref="AE50:AN50"/>
    <mergeCell ref="AF38:AM38"/>
    <mergeCell ref="B44:J45"/>
    <mergeCell ref="K44:T45"/>
    <mergeCell ref="B39:Q39"/>
    <mergeCell ref="R39:T39"/>
    <mergeCell ref="U39:AA39"/>
    <mergeCell ref="AF39:AM39"/>
    <mergeCell ref="B42:J43"/>
    <mergeCell ref="K42:T43"/>
    <mergeCell ref="B37:Q37"/>
    <mergeCell ref="R37:T37"/>
    <mergeCell ref="U37:AA37"/>
    <mergeCell ref="AC37:AN37"/>
    <mergeCell ref="B38:Q38"/>
    <mergeCell ref="R38:T38"/>
    <mergeCell ref="U38:AA38"/>
    <mergeCell ref="M33:S33"/>
    <mergeCell ref="H35:J35"/>
    <mergeCell ref="K35:L35"/>
    <mergeCell ref="M35:S35"/>
    <mergeCell ref="T35:U35"/>
    <mergeCell ref="M31:S31"/>
    <mergeCell ref="T33:U33"/>
    <mergeCell ref="H34:J34"/>
    <mergeCell ref="K34:L34"/>
    <mergeCell ref="M34:S34"/>
    <mergeCell ref="T34:U34"/>
    <mergeCell ref="H33:J33"/>
    <mergeCell ref="K33:L33"/>
    <mergeCell ref="M29:S29"/>
    <mergeCell ref="T31:U31"/>
    <mergeCell ref="H32:J32"/>
    <mergeCell ref="K32:L32"/>
    <mergeCell ref="M32:S32"/>
    <mergeCell ref="T32:U32"/>
    <mergeCell ref="H31:J31"/>
    <mergeCell ref="K31:L31"/>
    <mergeCell ref="M27:S27"/>
    <mergeCell ref="T29:U29"/>
    <mergeCell ref="H30:J30"/>
    <mergeCell ref="K30:L30"/>
    <mergeCell ref="M30:S30"/>
    <mergeCell ref="T30:U30"/>
    <mergeCell ref="H29:J29"/>
    <mergeCell ref="K29:L29"/>
    <mergeCell ref="M25:S25"/>
    <mergeCell ref="T27:U27"/>
    <mergeCell ref="H28:J28"/>
    <mergeCell ref="K28:L28"/>
    <mergeCell ref="M28:S28"/>
    <mergeCell ref="T28:U28"/>
    <mergeCell ref="H27:J27"/>
    <mergeCell ref="K27:L27"/>
    <mergeCell ref="T25:U25"/>
    <mergeCell ref="H26:J26"/>
    <mergeCell ref="K26:L26"/>
    <mergeCell ref="M26:S26"/>
    <mergeCell ref="T26:U26"/>
    <mergeCell ref="H25:J25"/>
    <mergeCell ref="K25:L25"/>
    <mergeCell ref="T18:U18"/>
    <mergeCell ref="T24:U24"/>
    <mergeCell ref="B23:L23"/>
    <mergeCell ref="M23:U23"/>
    <mergeCell ref="B20:Q20"/>
    <mergeCell ref="H24:J24"/>
    <mergeCell ref="K24:L24"/>
    <mergeCell ref="M24:S24"/>
    <mergeCell ref="R20:T20"/>
    <mergeCell ref="H18:J18"/>
    <mergeCell ref="K18:L18"/>
    <mergeCell ref="H17:J17"/>
    <mergeCell ref="K17:L17"/>
    <mergeCell ref="M17:S17"/>
    <mergeCell ref="M18:S18"/>
    <mergeCell ref="AF20:AM20"/>
    <mergeCell ref="B15:L15"/>
    <mergeCell ref="M15:U15"/>
    <mergeCell ref="H16:J16"/>
    <mergeCell ref="K16:L16"/>
    <mergeCell ref="M16:S16"/>
    <mergeCell ref="B4:AM7"/>
    <mergeCell ref="B9:E9"/>
    <mergeCell ref="F9:N9"/>
    <mergeCell ref="O9:S9"/>
    <mergeCell ref="T9:AM9"/>
    <mergeCell ref="B10:E11"/>
    <mergeCell ref="F10:N11"/>
    <mergeCell ref="O10:S11"/>
    <mergeCell ref="T10:AM11"/>
  </mergeCells>
  <conditionalFormatting sqref="V16:X18">
    <cfRule type="cellIs" priority="3" dxfId="0" operator="equal" stopIfTrue="1">
      <formula>"対象外"</formula>
    </cfRule>
  </conditionalFormatting>
  <conditionalFormatting sqref="V24:X35">
    <cfRule type="cellIs" priority="1" dxfId="0" operator="equal" stopIfTrue="1">
      <formula>"対象外"</formula>
    </cfRule>
  </conditionalFormatting>
  <dataValidations count="1">
    <dataValidation allowBlank="1" showInputMessage="1" showErrorMessage="1" imeMode="halfAlpha" sqref="B16:G16"/>
  </dataValidations>
  <printOptions horizontalCentered="1"/>
  <pageMargins left="0.35433070866141736" right="0.31496062992125984" top="0.2362204724409449" bottom="0.2362204724409449" header="0.1968503937007874" footer="0.1968503937007874"/>
  <pageSetup fitToWidth="0" horizontalDpi="600" verticalDpi="600" orientation="portrait" paperSize="9" scale="49" r:id="rId4"/>
  <rowBreaks count="1" manualBreakCount="1">
    <brk id="73" max="40"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zoomScale="85" zoomScaleNormal="85" zoomScalePageLayoutView="0" workbookViewId="0" topLeftCell="A1">
      <selection activeCell="A1" sqref="A1:IV16384"/>
    </sheetView>
  </sheetViews>
  <sheetFormatPr defaultColWidth="9.00390625" defaultRowHeight="13.5"/>
  <cols>
    <col min="1" max="1" width="11.625" style="84" customWidth="1"/>
    <col min="2" max="2" width="3.75390625" style="85" customWidth="1"/>
    <col min="3" max="3" width="11.625" style="85" customWidth="1"/>
    <col min="4" max="4" width="7.50390625" style="98" customWidth="1"/>
    <col min="5" max="6" width="7.50390625" style="79" customWidth="1"/>
    <col min="7" max="7" width="11.625" style="99" customWidth="1"/>
    <col min="8" max="8" width="11.625" style="80" customWidth="1"/>
    <col min="9" max="9" width="3.75390625" style="81" customWidth="1"/>
    <col min="10" max="10" width="11.625" style="81" customWidth="1"/>
    <col min="11" max="16384" width="9.00390625" style="81" customWidth="1"/>
  </cols>
  <sheetData>
    <row r="1" spans="4:11" ht="17.25">
      <c r="D1" s="97" t="s">
        <v>163</v>
      </c>
      <c r="J1" s="566" t="s">
        <v>147</v>
      </c>
      <c r="K1" s="566"/>
    </row>
    <row r="2" ht="7.5" customHeight="1"/>
    <row r="3" spans="1:8" s="82" customFormat="1" ht="15" customHeight="1">
      <c r="A3" s="573" t="s">
        <v>149</v>
      </c>
      <c r="B3" s="574"/>
      <c r="C3" s="575"/>
      <c r="D3" s="587" t="s">
        <v>148</v>
      </c>
      <c r="E3" s="588"/>
      <c r="F3" s="588"/>
      <c r="G3" s="588"/>
      <c r="H3" s="588"/>
    </row>
    <row r="4" spans="1:8" s="82" customFormat="1" ht="15" customHeight="1">
      <c r="A4" s="576"/>
      <c r="B4" s="577"/>
      <c r="C4" s="578"/>
      <c r="D4" s="567" t="s">
        <v>150</v>
      </c>
      <c r="E4" s="568"/>
      <c r="F4" s="569"/>
      <c r="G4" s="570" t="s">
        <v>160</v>
      </c>
      <c r="H4" s="570" t="s">
        <v>159</v>
      </c>
    </row>
    <row r="5" spans="1:8" s="82" customFormat="1" ht="40.5" customHeight="1">
      <c r="A5" s="576"/>
      <c r="B5" s="577"/>
      <c r="C5" s="578"/>
      <c r="D5" s="582" t="s">
        <v>151</v>
      </c>
      <c r="E5" s="567" t="s">
        <v>152</v>
      </c>
      <c r="F5" s="569"/>
      <c r="G5" s="571"/>
      <c r="H5" s="571"/>
    </row>
    <row r="6" spans="1:8" s="82" customFormat="1" ht="15" customHeight="1">
      <c r="A6" s="576"/>
      <c r="B6" s="577"/>
      <c r="C6" s="578"/>
      <c r="D6" s="583"/>
      <c r="E6" s="585" t="s">
        <v>153</v>
      </c>
      <c r="F6" s="585" t="s">
        <v>154</v>
      </c>
      <c r="G6" s="571"/>
      <c r="H6" s="571"/>
    </row>
    <row r="7" spans="1:8" s="82" customFormat="1" ht="15" customHeight="1" thickBot="1">
      <c r="A7" s="579"/>
      <c r="B7" s="580"/>
      <c r="C7" s="581"/>
      <c r="D7" s="584"/>
      <c r="E7" s="586"/>
      <c r="F7" s="586"/>
      <c r="G7" s="572"/>
      <c r="H7" s="572"/>
    </row>
    <row r="8" spans="1:8" s="82" customFormat="1" ht="15" customHeight="1" thickTop="1">
      <c r="A8" s="86" t="s">
        <v>155</v>
      </c>
      <c r="B8" s="88"/>
      <c r="C8" s="87" t="s">
        <v>156</v>
      </c>
      <c r="D8" s="119"/>
      <c r="E8" s="83"/>
      <c r="F8" s="120"/>
      <c r="G8" s="100"/>
      <c r="H8" s="100"/>
    </row>
    <row r="9" spans="1:8" s="82" customFormat="1" ht="15" customHeight="1">
      <c r="A9" s="86">
        <v>0</v>
      </c>
      <c r="B9" s="88" t="s">
        <v>157</v>
      </c>
      <c r="C9" s="89">
        <v>63000</v>
      </c>
      <c r="D9" s="107">
        <v>1</v>
      </c>
      <c r="E9" s="112">
        <v>1</v>
      </c>
      <c r="F9" s="108">
        <v>1</v>
      </c>
      <c r="G9" s="112">
        <v>58000</v>
      </c>
      <c r="H9" s="100">
        <v>88000</v>
      </c>
    </row>
    <row r="10" spans="1:8" s="82" customFormat="1" ht="15" customHeight="1">
      <c r="A10" s="90">
        <v>63000</v>
      </c>
      <c r="B10" s="88" t="s">
        <v>157</v>
      </c>
      <c r="C10" s="91">
        <v>73000</v>
      </c>
      <c r="D10" s="107">
        <v>2</v>
      </c>
      <c r="E10" s="112">
        <v>1</v>
      </c>
      <c r="F10" s="108">
        <v>1</v>
      </c>
      <c r="G10" s="112">
        <v>68000</v>
      </c>
      <c r="H10" s="100">
        <v>88000</v>
      </c>
    </row>
    <row r="11" spans="1:8" ht="15" customHeight="1">
      <c r="A11" s="92">
        <v>73000</v>
      </c>
      <c r="B11" s="88" t="s">
        <v>157</v>
      </c>
      <c r="C11" s="91">
        <v>83000</v>
      </c>
      <c r="D11" s="107">
        <v>3</v>
      </c>
      <c r="E11" s="112">
        <v>1</v>
      </c>
      <c r="F11" s="108">
        <v>1</v>
      </c>
      <c r="G11" s="112">
        <v>78000</v>
      </c>
      <c r="H11" s="100">
        <v>88000</v>
      </c>
    </row>
    <row r="12" spans="1:8" ht="15" customHeight="1">
      <c r="A12" s="92">
        <v>83000</v>
      </c>
      <c r="B12" s="88" t="s">
        <v>157</v>
      </c>
      <c r="C12" s="91">
        <v>93000</v>
      </c>
      <c r="D12" s="107">
        <v>4</v>
      </c>
      <c r="E12" s="112">
        <v>1</v>
      </c>
      <c r="F12" s="108">
        <v>1</v>
      </c>
      <c r="G12" s="112">
        <v>88000</v>
      </c>
      <c r="H12" s="100">
        <v>88000</v>
      </c>
    </row>
    <row r="13" spans="1:8" ht="15" customHeight="1">
      <c r="A13" s="92">
        <v>93000</v>
      </c>
      <c r="B13" s="88" t="s">
        <v>157</v>
      </c>
      <c r="C13" s="91">
        <v>101000</v>
      </c>
      <c r="D13" s="107">
        <v>5</v>
      </c>
      <c r="E13" s="112">
        <v>2</v>
      </c>
      <c r="F13" s="108">
        <v>2</v>
      </c>
      <c r="G13" s="112">
        <v>98000</v>
      </c>
      <c r="H13" s="101">
        <v>98000</v>
      </c>
    </row>
    <row r="14" spans="1:8" ht="15" customHeight="1">
      <c r="A14" s="92">
        <v>101000</v>
      </c>
      <c r="B14" s="88" t="s">
        <v>157</v>
      </c>
      <c r="C14" s="91">
        <v>107000</v>
      </c>
      <c r="D14" s="107">
        <v>6</v>
      </c>
      <c r="E14" s="112">
        <v>3</v>
      </c>
      <c r="F14" s="108">
        <v>3</v>
      </c>
      <c r="G14" s="112">
        <v>104000</v>
      </c>
      <c r="H14" s="101">
        <v>104000</v>
      </c>
    </row>
    <row r="15" spans="1:8" ht="15" customHeight="1">
      <c r="A15" s="92">
        <v>107000</v>
      </c>
      <c r="B15" s="88" t="s">
        <v>157</v>
      </c>
      <c r="C15" s="91">
        <v>114000</v>
      </c>
      <c r="D15" s="107">
        <v>7</v>
      </c>
      <c r="E15" s="112">
        <v>4</v>
      </c>
      <c r="F15" s="108">
        <v>4</v>
      </c>
      <c r="G15" s="112">
        <v>110000</v>
      </c>
      <c r="H15" s="101">
        <v>110000</v>
      </c>
    </row>
    <row r="16" spans="1:8" ht="15" customHeight="1">
      <c r="A16" s="92">
        <v>114000</v>
      </c>
      <c r="B16" s="88" t="s">
        <v>157</v>
      </c>
      <c r="C16" s="91">
        <v>122000</v>
      </c>
      <c r="D16" s="107">
        <v>8</v>
      </c>
      <c r="E16" s="112">
        <v>5</v>
      </c>
      <c r="F16" s="108">
        <v>5</v>
      </c>
      <c r="G16" s="112">
        <v>118000</v>
      </c>
      <c r="H16" s="101">
        <v>118000</v>
      </c>
    </row>
    <row r="17" spans="1:8" ht="15" customHeight="1">
      <c r="A17" s="92">
        <v>122000</v>
      </c>
      <c r="B17" s="88" t="s">
        <v>157</v>
      </c>
      <c r="C17" s="91">
        <v>130000</v>
      </c>
      <c r="D17" s="107">
        <v>9</v>
      </c>
      <c r="E17" s="112">
        <v>6</v>
      </c>
      <c r="F17" s="108">
        <v>6</v>
      </c>
      <c r="G17" s="112">
        <v>126000</v>
      </c>
      <c r="H17" s="101">
        <v>126000</v>
      </c>
    </row>
    <row r="18" spans="1:8" ht="15" customHeight="1">
      <c r="A18" s="92">
        <v>130000</v>
      </c>
      <c r="B18" s="88" t="s">
        <v>157</v>
      </c>
      <c r="C18" s="91">
        <v>138000</v>
      </c>
      <c r="D18" s="107">
        <v>10</v>
      </c>
      <c r="E18" s="112">
        <v>7</v>
      </c>
      <c r="F18" s="108">
        <v>7</v>
      </c>
      <c r="G18" s="112">
        <v>134000</v>
      </c>
      <c r="H18" s="101">
        <v>134000</v>
      </c>
    </row>
    <row r="19" spans="1:8" ht="15" customHeight="1">
      <c r="A19" s="92">
        <v>138000</v>
      </c>
      <c r="B19" s="88" t="s">
        <v>157</v>
      </c>
      <c r="C19" s="91">
        <v>146000</v>
      </c>
      <c r="D19" s="107">
        <v>11</v>
      </c>
      <c r="E19" s="112">
        <v>8</v>
      </c>
      <c r="F19" s="108">
        <v>8</v>
      </c>
      <c r="G19" s="112">
        <v>142000</v>
      </c>
      <c r="H19" s="101">
        <v>142000</v>
      </c>
    </row>
    <row r="20" spans="1:8" ht="15" customHeight="1">
      <c r="A20" s="92">
        <v>146000</v>
      </c>
      <c r="B20" s="88" t="s">
        <v>157</v>
      </c>
      <c r="C20" s="91">
        <v>155000</v>
      </c>
      <c r="D20" s="107">
        <v>12</v>
      </c>
      <c r="E20" s="112">
        <v>9</v>
      </c>
      <c r="F20" s="108">
        <v>9</v>
      </c>
      <c r="G20" s="112">
        <v>150000</v>
      </c>
      <c r="H20" s="101">
        <v>150000</v>
      </c>
    </row>
    <row r="21" spans="1:8" ht="15" customHeight="1">
      <c r="A21" s="92">
        <v>155000</v>
      </c>
      <c r="B21" s="88" t="s">
        <v>157</v>
      </c>
      <c r="C21" s="91">
        <v>165000</v>
      </c>
      <c r="D21" s="107">
        <v>13</v>
      </c>
      <c r="E21" s="112">
        <v>10</v>
      </c>
      <c r="F21" s="108">
        <v>10</v>
      </c>
      <c r="G21" s="112">
        <v>160000</v>
      </c>
      <c r="H21" s="101">
        <v>160000</v>
      </c>
    </row>
    <row r="22" spans="1:8" ht="15" customHeight="1">
      <c r="A22" s="92">
        <v>165000</v>
      </c>
      <c r="B22" s="88" t="s">
        <v>157</v>
      </c>
      <c r="C22" s="91">
        <v>175000</v>
      </c>
      <c r="D22" s="107">
        <v>14</v>
      </c>
      <c r="E22" s="112">
        <v>11</v>
      </c>
      <c r="F22" s="108">
        <v>11</v>
      </c>
      <c r="G22" s="112">
        <v>170000</v>
      </c>
      <c r="H22" s="101">
        <v>170000</v>
      </c>
    </row>
    <row r="23" spans="1:8" ht="15" customHeight="1">
      <c r="A23" s="92">
        <v>175000</v>
      </c>
      <c r="B23" s="88" t="s">
        <v>157</v>
      </c>
      <c r="C23" s="91">
        <v>185000</v>
      </c>
      <c r="D23" s="107">
        <v>15</v>
      </c>
      <c r="E23" s="112">
        <v>12</v>
      </c>
      <c r="F23" s="108">
        <v>12</v>
      </c>
      <c r="G23" s="112">
        <v>180000</v>
      </c>
      <c r="H23" s="101">
        <v>180000</v>
      </c>
    </row>
    <row r="24" spans="1:8" ht="15" customHeight="1">
      <c r="A24" s="92">
        <v>185000</v>
      </c>
      <c r="B24" s="88" t="s">
        <v>157</v>
      </c>
      <c r="C24" s="91">
        <v>195000</v>
      </c>
      <c r="D24" s="107">
        <v>16</v>
      </c>
      <c r="E24" s="112">
        <v>13</v>
      </c>
      <c r="F24" s="108">
        <v>13</v>
      </c>
      <c r="G24" s="112">
        <v>190000</v>
      </c>
      <c r="H24" s="101">
        <v>190000</v>
      </c>
    </row>
    <row r="25" spans="1:8" ht="15" customHeight="1">
      <c r="A25" s="92">
        <v>195000</v>
      </c>
      <c r="B25" s="88" t="s">
        <v>157</v>
      </c>
      <c r="C25" s="91">
        <v>210000</v>
      </c>
      <c r="D25" s="107">
        <v>17</v>
      </c>
      <c r="E25" s="112">
        <v>14</v>
      </c>
      <c r="F25" s="108">
        <v>14</v>
      </c>
      <c r="G25" s="112">
        <v>200000</v>
      </c>
      <c r="H25" s="101">
        <v>200000</v>
      </c>
    </row>
    <row r="26" spans="1:8" ht="15" customHeight="1">
      <c r="A26" s="92">
        <v>210000</v>
      </c>
      <c r="B26" s="88" t="s">
        <v>157</v>
      </c>
      <c r="C26" s="91">
        <v>230000</v>
      </c>
      <c r="D26" s="107">
        <v>18</v>
      </c>
      <c r="E26" s="112">
        <v>15</v>
      </c>
      <c r="F26" s="108">
        <v>15</v>
      </c>
      <c r="G26" s="112">
        <v>220000</v>
      </c>
      <c r="H26" s="101">
        <v>220000</v>
      </c>
    </row>
    <row r="27" spans="1:8" ht="15" customHeight="1">
      <c r="A27" s="92">
        <v>230000</v>
      </c>
      <c r="B27" s="88" t="s">
        <v>157</v>
      </c>
      <c r="C27" s="91">
        <v>250000</v>
      </c>
      <c r="D27" s="107">
        <v>19</v>
      </c>
      <c r="E27" s="112">
        <v>16</v>
      </c>
      <c r="F27" s="108">
        <v>16</v>
      </c>
      <c r="G27" s="112">
        <v>240000</v>
      </c>
      <c r="H27" s="101">
        <v>240000</v>
      </c>
    </row>
    <row r="28" spans="1:8" ht="15" customHeight="1">
      <c r="A28" s="92">
        <v>250000</v>
      </c>
      <c r="B28" s="88" t="s">
        <v>157</v>
      </c>
      <c r="C28" s="91">
        <v>270000</v>
      </c>
      <c r="D28" s="107">
        <v>20</v>
      </c>
      <c r="E28" s="112">
        <v>17</v>
      </c>
      <c r="F28" s="108">
        <v>17</v>
      </c>
      <c r="G28" s="112">
        <v>260000</v>
      </c>
      <c r="H28" s="101">
        <v>260000</v>
      </c>
    </row>
    <row r="29" spans="1:8" s="82" customFormat="1" ht="15" customHeight="1">
      <c r="A29" s="93">
        <v>270000</v>
      </c>
      <c r="B29" s="88" t="s">
        <v>157</v>
      </c>
      <c r="C29" s="94">
        <v>290000</v>
      </c>
      <c r="D29" s="107">
        <v>21</v>
      </c>
      <c r="E29" s="112">
        <v>18</v>
      </c>
      <c r="F29" s="108">
        <v>18</v>
      </c>
      <c r="G29" s="112">
        <v>280000</v>
      </c>
      <c r="H29" s="101">
        <v>280000</v>
      </c>
    </row>
    <row r="30" spans="1:8" ht="15" customHeight="1">
      <c r="A30" s="92">
        <v>290000</v>
      </c>
      <c r="B30" s="88" t="s">
        <v>157</v>
      </c>
      <c r="C30" s="91">
        <v>310000</v>
      </c>
      <c r="D30" s="107">
        <v>22</v>
      </c>
      <c r="E30" s="112">
        <v>19</v>
      </c>
      <c r="F30" s="108">
        <v>19</v>
      </c>
      <c r="G30" s="112">
        <v>300000</v>
      </c>
      <c r="H30" s="101">
        <v>300000</v>
      </c>
    </row>
    <row r="31" spans="1:8" ht="15" customHeight="1">
      <c r="A31" s="92">
        <v>310000</v>
      </c>
      <c r="B31" s="88" t="s">
        <v>157</v>
      </c>
      <c r="C31" s="91">
        <v>330000</v>
      </c>
      <c r="D31" s="107">
        <v>23</v>
      </c>
      <c r="E31" s="112">
        <v>20</v>
      </c>
      <c r="F31" s="108">
        <v>20</v>
      </c>
      <c r="G31" s="112">
        <v>320000</v>
      </c>
      <c r="H31" s="101">
        <v>320000</v>
      </c>
    </row>
    <row r="32" spans="1:8" ht="15" customHeight="1">
      <c r="A32" s="92">
        <v>330000</v>
      </c>
      <c r="B32" s="88" t="s">
        <v>157</v>
      </c>
      <c r="C32" s="91">
        <v>350000</v>
      </c>
      <c r="D32" s="107">
        <v>24</v>
      </c>
      <c r="E32" s="112">
        <v>21</v>
      </c>
      <c r="F32" s="108">
        <v>21</v>
      </c>
      <c r="G32" s="112">
        <v>340000</v>
      </c>
      <c r="H32" s="101">
        <v>340000</v>
      </c>
    </row>
    <row r="33" spans="1:8" ht="15" customHeight="1">
      <c r="A33" s="92">
        <v>350000</v>
      </c>
      <c r="B33" s="88" t="s">
        <v>157</v>
      </c>
      <c r="C33" s="91">
        <v>370000</v>
      </c>
      <c r="D33" s="107">
        <v>25</v>
      </c>
      <c r="E33" s="112">
        <v>22</v>
      </c>
      <c r="F33" s="108">
        <v>22</v>
      </c>
      <c r="G33" s="112">
        <v>360000</v>
      </c>
      <c r="H33" s="101">
        <v>360000</v>
      </c>
    </row>
    <row r="34" spans="1:8" ht="15" customHeight="1">
      <c r="A34" s="92">
        <v>370000</v>
      </c>
      <c r="B34" s="88" t="s">
        <v>157</v>
      </c>
      <c r="C34" s="91">
        <v>395000</v>
      </c>
      <c r="D34" s="107">
        <v>26</v>
      </c>
      <c r="E34" s="112">
        <v>23</v>
      </c>
      <c r="F34" s="108">
        <v>23</v>
      </c>
      <c r="G34" s="112">
        <v>380000</v>
      </c>
      <c r="H34" s="101">
        <v>380000</v>
      </c>
    </row>
    <row r="35" spans="1:8" ht="15" customHeight="1">
      <c r="A35" s="92">
        <v>395000</v>
      </c>
      <c r="B35" s="88" t="s">
        <v>157</v>
      </c>
      <c r="C35" s="91">
        <v>425000</v>
      </c>
      <c r="D35" s="107">
        <v>27</v>
      </c>
      <c r="E35" s="112">
        <v>24</v>
      </c>
      <c r="F35" s="108">
        <v>24</v>
      </c>
      <c r="G35" s="112">
        <v>410000</v>
      </c>
      <c r="H35" s="101">
        <v>410000</v>
      </c>
    </row>
    <row r="36" spans="1:8" ht="15" customHeight="1">
      <c r="A36" s="92">
        <v>425000</v>
      </c>
      <c r="B36" s="88" t="s">
        <v>157</v>
      </c>
      <c r="C36" s="91">
        <v>455000</v>
      </c>
      <c r="D36" s="107">
        <v>28</v>
      </c>
      <c r="E36" s="112">
        <v>25</v>
      </c>
      <c r="F36" s="108">
        <v>25</v>
      </c>
      <c r="G36" s="112">
        <v>440000</v>
      </c>
      <c r="H36" s="101">
        <v>440000</v>
      </c>
    </row>
    <row r="37" spans="1:8" ht="15" customHeight="1">
      <c r="A37" s="92">
        <v>455000</v>
      </c>
      <c r="B37" s="88" t="s">
        <v>157</v>
      </c>
      <c r="C37" s="91">
        <v>485000</v>
      </c>
      <c r="D37" s="107">
        <v>29</v>
      </c>
      <c r="E37" s="112">
        <v>26</v>
      </c>
      <c r="F37" s="108">
        <v>26</v>
      </c>
      <c r="G37" s="112">
        <v>470000</v>
      </c>
      <c r="H37" s="101">
        <v>470000</v>
      </c>
    </row>
    <row r="38" spans="1:8" ht="15" customHeight="1">
      <c r="A38" s="92">
        <v>485000</v>
      </c>
      <c r="B38" s="88" t="s">
        <v>157</v>
      </c>
      <c r="C38" s="91">
        <v>515000</v>
      </c>
      <c r="D38" s="107">
        <v>30</v>
      </c>
      <c r="E38" s="112">
        <v>27</v>
      </c>
      <c r="F38" s="108">
        <v>27</v>
      </c>
      <c r="G38" s="112">
        <v>500000</v>
      </c>
      <c r="H38" s="101">
        <v>500000</v>
      </c>
    </row>
    <row r="39" spans="1:8" ht="15" customHeight="1">
      <c r="A39" s="92">
        <v>515000</v>
      </c>
      <c r="B39" s="88" t="s">
        <v>157</v>
      </c>
      <c r="C39" s="91">
        <v>545000</v>
      </c>
      <c r="D39" s="107">
        <v>31</v>
      </c>
      <c r="E39" s="112">
        <v>28</v>
      </c>
      <c r="F39" s="108">
        <v>28</v>
      </c>
      <c r="G39" s="112">
        <v>530000</v>
      </c>
      <c r="H39" s="101">
        <v>530000</v>
      </c>
    </row>
    <row r="40" spans="1:8" ht="15" customHeight="1">
      <c r="A40" s="92">
        <v>545000</v>
      </c>
      <c r="B40" s="88" t="s">
        <v>157</v>
      </c>
      <c r="C40" s="91">
        <v>575000</v>
      </c>
      <c r="D40" s="107">
        <v>32</v>
      </c>
      <c r="E40" s="112">
        <v>29</v>
      </c>
      <c r="F40" s="108">
        <v>29</v>
      </c>
      <c r="G40" s="112">
        <v>560000</v>
      </c>
      <c r="H40" s="101">
        <v>560000</v>
      </c>
    </row>
    <row r="41" spans="1:8" ht="15" customHeight="1">
      <c r="A41" s="92">
        <v>575000</v>
      </c>
      <c r="B41" s="88" t="s">
        <v>157</v>
      </c>
      <c r="C41" s="91">
        <v>605000</v>
      </c>
      <c r="D41" s="107">
        <v>33</v>
      </c>
      <c r="E41" s="112">
        <v>30</v>
      </c>
      <c r="F41" s="108">
        <v>30</v>
      </c>
      <c r="G41" s="112">
        <v>590000</v>
      </c>
      <c r="H41" s="101">
        <v>590000</v>
      </c>
    </row>
    <row r="42" spans="1:8" ht="15" customHeight="1">
      <c r="A42" s="92">
        <v>605000</v>
      </c>
      <c r="B42" s="88" t="s">
        <v>157</v>
      </c>
      <c r="C42" s="91">
        <v>635000</v>
      </c>
      <c r="D42" s="107">
        <v>34</v>
      </c>
      <c r="E42" s="112">
        <v>31</v>
      </c>
      <c r="F42" s="108">
        <v>31</v>
      </c>
      <c r="G42" s="112">
        <v>620000</v>
      </c>
      <c r="H42" s="101">
        <v>620000</v>
      </c>
    </row>
    <row r="43" spans="1:8" ht="15" customHeight="1">
      <c r="A43" s="116">
        <v>635000</v>
      </c>
      <c r="B43" s="117" t="s">
        <v>157</v>
      </c>
      <c r="C43" s="118">
        <v>665000</v>
      </c>
      <c r="D43" s="107">
        <v>35</v>
      </c>
      <c r="E43" s="114">
        <v>32</v>
      </c>
      <c r="F43" s="115">
        <v>32</v>
      </c>
      <c r="G43" s="112">
        <v>650000</v>
      </c>
      <c r="H43" s="105">
        <v>650000</v>
      </c>
    </row>
    <row r="44" spans="1:8" ht="15" customHeight="1">
      <c r="A44" s="92">
        <v>665000</v>
      </c>
      <c r="B44" s="88" t="s">
        <v>157</v>
      </c>
      <c r="C44" s="91">
        <v>695000</v>
      </c>
      <c r="D44" s="107">
        <v>36</v>
      </c>
      <c r="E44" s="112">
        <v>32</v>
      </c>
      <c r="F44" s="108">
        <v>32</v>
      </c>
      <c r="G44" s="112">
        <v>680000</v>
      </c>
      <c r="H44" s="101">
        <v>650000</v>
      </c>
    </row>
    <row r="45" spans="1:8" ht="15" customHeight="1">
      <c r="A45" s="92">
        <v>695000</v>
      </c>
      <c r="B45" s="88" t="s">
        <v>157</v>
      </c>
      <c r="C45" s="91">
        <v>730000</v>
      </c>
      <c r="D45" s="107">
        <v>37</v>
      </c>
      <c r="E45" s="112">
        <v>32</v>
      </c>
      <c r="F45" s="108">
        <v>32</v>
      </c>
      <c r="G45" s="112">
        <v>710000</v>
      </c>
      <c r="H45" s="101">
        <v>650000</v>
      </c>
    </row>
    <row r="46" spans="1:8" ht="15" customHeight="1">
      <c r="A46" s="92">
        <v>730000</v>
      </c>
      <c r="B46" s="88" t="s">
        <v>157</v>
      </c>
      <c r="C46" s="91">
        <v>770000</v>
      </c>
      <c r="D46" s="107">
        <v>38</v>
      </c>
      <c r="E46" s="112">
        <v>32</v>
      </c>
      <c r="F46" s="108">
        <v>32</v>
      </c>
      <c r="G46" s="112">
        <v>750000</v>
      </c>
      <c r="H46" s="101">
        <v>650000</v>
      </c>
    </row>
    <row r="47" spans="1:13" ht="15" customHeight="1">
      <c r="A47" s="92">
        <v>770000</v>
      </c>
      <c r="B47" s="88" t="s">
        <v>157</v>
      </c>
      <c r="C47" s="91">
        <v>810000</v>
      </c>
      <c r="D47" s="107">
        <v>39</v>
      </c>
      <c r="E47" s="112">
        <v>32</v>
      </c>
      <c r="F47" s="108">
        <v>32</v>
      </c>
      <c r="G47" s="112">
        <v>790000</v>
      </c>
      <c r="H47" s="101">
        <v>650000</v>
      </c>
      <c r="M47" s="104"/>
    </row>
    <row r="48" spans="1:8" ht="15" customHeight="1">
      <c r="A48" s="92">
        <v>810000</v>
      </c>
      <c r="B48" s="88" t="s">
        <v>157</v>
      </c>
      <c r="C48" s="91">
        <v>855000</v>
      </c>
      <c r="D48" s="107">
        <v>40</v>
      </c>
      <c r="E48" s="112">
        <v>32</v>
      </c>
      <c r="F48" s="108">
        <v>32</v>
      </c>
      <c r="G48" s="112">
        <v>830000</v>
      </c>
      <c r="H48" s="101">
        <v>650000</v>
      </c>
    </row>
    <row r="49" spans="1:8" ht="15" customHeight="1">
      <c r="A49" s="92">
        <v>855000</v>
      </c>
      <c r="B49" s="88" t="s">
        <v>157</v>
      </c>
      <c r="C49" s="91">
        <v>905000</v>
      </c>
      <c r="D49" s="107">
        <v>41</v>
      </c>
      <c r="E49" s="112">
        <v>32</v>
      </c>
      <c r="F49" s="108">
        <v>32</v>
      </c>
      <c r="G49" s="112">
        <v>880000</v>
      </c>
      <c r="H49" s="101">
        <v>650000</v>
      </c>
    </row>
    <row r="50" spans="1:8" ht="15" customHeight="1">
      <c r="A50" s="92">
        <v>905000</v>
      </c>
      <c r="B50" s="88" t="s">
        <v>157</v>
      </c>
      <c r="C50" s="91">
        <v>955000</v>
      </c>
      <c r="D50" s="107">
        <v>42</v>
      </c>
      <c r="E50" s="112">
        <v>32</v>
      </c>
      <c r="F50" s="108">
        <v>32</v>
      </c>
      <c r="G50" s="112">
        <v>930000</v>
      </c>
      <c r="H50" s="101">
        <v>650000</v>
      </c>
    </row>
    <row r="51" spans="1:8" ht="15" customHeight="1">
      <c r="A51" s="92">
        <v>955000</v>
      </c>
      <c r="B51" s="88" t="s">
        <v>157</v>
      </c>
      <c r="C51" s="91">
        <v>1005000</v>
      </c>
      <c r="D51" s="107">
        <v>43</v>
      </c>
      <c r="E51" s="112">
        <v>32</v>
      </c>
      <c r="F51" s="108">
        <v>32</v>
      </c>
      <c r="G51" s="112">
        <v>980000</v>
      </c>
      <c r="H51" s="101">
        <v>650000</v>
      </c>
    </row>
    <row r="52" spans="1:8" ht="15" customHeight="1">
      <c r="A52" s="92">
        <v>1005000</v>
      </c>
      <c r="B52" s="88" t="s">
        <v>157</v>
      </c>
      <c r="C52" s="91">
        <v>1055000</v>
      </c>
      <c r="D52" s="107">
        <v>44</v>
      </c>
      <c r="E52" s="112">
        <v>32</v>
      </c>
      <c r="F52" s="108">
        <v>32</v>
      </c>
      <c r="G52" s="112">
        <v>1030000</v>
      </c>
      <c r="H52" s="101">
        <v>650000</v>
      </c>
    </row>
    <row r="53" spans="1:8" ht="15" customHeight="1">
      <c r="A53" s="92">
        <v>1055000</v>
      </c>
      <c r="B53" s="88" t="s">
        <v>157</v>
      </c>
      <c r="C53" s="91">
        <v>1115000</v>
      </c>
      <c r="D53" s="107">
        <v>45</v>
      </c>
      <c r="E53" s="112">
        <v>32</v>
      </c>
      <c r="F53" s="108">
        <v>32</v>
      </c>
      <c r="G53" s="112">
        <v>1090000</v>
      </c>
      <c r="H53" s="101">
        <v>650000</v>
      </c>
    </row>
    <row r="54" spans="1:8" ht="15" customHeight="1">
      <c r="A54" s="92">
        <v>1115000</v>
      </c>
      <c r="B54" s="88" t="s">
        <v>157</v>
      </c>
      <c r="C54" s="91">
        <v>1175000</v>
      </c>
      <c r="D54" s="107">
        <v>46</v>
      </c>
      <c r="E54" s="112">
        <v>32</v>
      </c>
      <c r="F54" s="108">
        <v>32</v>
      </c>
      <c r="G54" s="112">
        <v>1150000</v>
      </c>
      <c r="H54" s="101">
        <v>650000</v>
      </c>
    </row>
    <row r="55" spans="1:8" ht="15" customHeight="1">
      <c r="A55" s="92">
        <v>1175000</v>
      </c>
      <c r="B55" s="88" t="s">
        <v>157</v>
      </c>
      <c r="C55" s="91">
        <v>1235000</v>
      </c>
      <c r="D55" s="107">
        <v>47</v>
      </c>
      <c r="E55" s="112">
        <v>32</v>
      </c>
      <c r="F55" s="108">
        <v>32</v>
      </c>
      <c r="G55" s="112">
        <v>1210000</v>
      </c>
      <c r="H55" s="101">
        <v>650000</v>
      </c>
    </row>
    <row r="56" spans="1:8" ht="13.5">
      <c r="A56" s="92">
        <v>1235000</v>
      </c>
      <c r="B56" s="88" t="s">
        <v>157</v>
      </c>
      <c r="C56" s="91">
        <v>1295000</v>
      </c>
      <c r="D56" s="107">
        <v>48</v>
      </c>
      <c r="E56" s="112">
        <v>32</v>
      </c>
      <c r="F56" s="108">
        <v>32</v>
      </c>
      <c r="G56" s="112">
        <v>1270000</v>
      </c>
      <c r="H56" s="101">
        <v>650000</v>
      </c>
    </row>
    <row r="57" spans="1:8" ht="13.5">
      <c r="A57" s="92">
        <v>1295000</v>
      </c>
      <c r="B57" s="88" t="s">
        <v>157</v>
      </c>
      <c r="C57" s="91">
        <v>1355000</v>
      </c>
      <c r="D57" s="107">
        <v>49</v>
      </c>
      <c r="E57" s="112">
        <v>32</v>
      </c>
      <c r="F57" s="108">
        <v>32</v>
      </c>
      <c r="G57" s="112">
        <v>1330000</v>
      </c>
      <c r="H57" s="101">
        <v>650000</v>
      </c>
    </row>
    <row r="58" spans="1:8" ht="13.5">
      <c r="A58" s="95">
        <v>1355000</v>
      </c>
      <c r="B58" s="96" t="s">
        <v>157</v>
      </c>
      <c r="C58" s="109">
        <v>9999999</v>
      </c>
      <c r="D58" s="110">
        <v>50</v>
      </c>
      <c r="E58" s="113">
        <v>32</v>
      </c>
      <c r="F58" s="111">
        <v>32</v>
      </c>
      <c r="G58" s="113">
        <v>1390000</v>
      </c>
      <c r="H58" s="101">
        <v>650000</v>
      </c>
    </row>
    <row r="59" spans="5:8" ht="13.5">
      <c r="E59"/>
      <c r="F59"/>
      <c r="H59" s="106"/>
    </row>
    <row r="60" spans="2:6" ht="13.5">
      <c r="B60" s="85" t="s">
        <v>165</v>
      </c>
      <c r="E60"/>
      <c r="F60"/>
    </row>
    <row r="61" spans="5:6" ht="13.5">
      <c r="E61"/>
      <c r="F61"/>
    </row>
  </sheetData>
  <sheetProtection password="CC27" sheet="1"/>
  <mergeCells count="10">
    <mergeCell ref="J1:K1"/>
    <mergeCell ref="D4:F4"/>
    <mergeCell ref="G4:G7"/>
    <mergeCell ref="A3:C7"/>
    <mergeCell ref="D5:D7"/>
    <mergeCell ref="E5:F5"/>
    <mergeCell ref="E6:E7"/>
    <mergeCell ref="F6:F7"/>
    <mergeCell ref="H4:H7"/>
    <mergeCell ref="D3:H3"/>
  </mergeCells>
  <printOptions/>
  <pageMargins left="0.35433070866141736" right="0.4330708661417323" top="0.5905511811023623" bottom="0.3937007874015748"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日本年金機構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日本年金機構LANシステム</dc:creator>
  <cp:keywords/>
  <dc:description/>
  <cp:lastModifiedBy>KYOSAI</cp:lastModifiedBy>
  <cp:lastPrinted>2022-09-08T03:11:56Z</cp:lastPrinted>
  <dcterms:created xsi:type="dcterms:W3CDTF">2011-01-20T09:05:08Z</dcterms:created>
  <dcterms:modified xsi:type="dcterms:W3CDTF">2022-09-12T00:55:46Z</dcterms:modified>
  <cp:category/>
  <cp:version/>
  <cp:contentType/>
  <cp:contentStatus/>
</cp:coreProperties>
</file>