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245" activeTab="0"/>
  </bookViews>
  <sheets>
    <sheet name="所属所記入欄" sheetId="1" r:id="rId1"/>
    <sheet name="早見表（数字のみ）" sheetId="2" r:id="rId2"/>
  </sheets>
  <externalReferences>
    <externalReference r:id="rId5"/>
  </externalReferences>
  <definedNames>
    <definedName name="_xlfn.AVERAGEIF" hidden="1">#NAME?</definedName>
    <definedName name="_xlnm.Print_Area" localSheetId="0">'所属所記入欄'!$A$1:$AO$73</definedName>
  </definedNames>
  <calcPr fullCalcOnLoad="1"/>
</workbook>
</file>

<file path=xl/comments1.xml><?xml version="1.0" encoding="utf-8"?>
<comments xmlns="http://schemas.openxmlformats.org/spreadsheetml/2006/main">
  <authors>
    <author>KYOSAI</author>
  </authors>
  <commentList>
    <comment ref="B23" authorId="0">
      <text>
        <r>
          <rPr>
            <b/>
            <sz val="14"/>
            <rFont val="MS P ゴシック"/>
            <family val="3"/>
          </rPr>
          <t>入力可能セルのみ色付けしています。</t>
        </r>
        <r>
          <rPr>
            <sz val="14"/>
            <rFont val="MS P ゴシック"/>
            <family val="3"/>
          </rPr>
          <t xml:space="preserve">
</t>
        </r>
        <r>
          <rPr>
            <b/>
            <sz val="14"/>
            <rFont val="MS P ゴシック"/>
            <family val="3"/>
          </rPr>
          <t>左記セルには、産前産後休業を開始した日の属する月を入力してください。</t>
        </r>
      </text>
    </comment>
  </commentList>
</comments>
</file>

<file path=xl/sharedStrings.xml><?xml version="1.0" encoding="utf-8"?>
<sst xmlns="http://schemas.openxmlformats.org/spreadsheetml/2006/main" count="158" uniqueCount="62">
  <si>
    <t>日</t>
  </si>
  <si>
    <t>固定的給与</t>
  </si>
  <si>
    <t>非固定的給与</t>
  </si>
  <si>
    <t>合計</t>
  </si>
  <si>
    <t>円</t>
  </si>
  <si>
    <t>短期給付</t>
  </si>
  <si>
    <t>標準報酬</t>
  </si>
  <si>
    <t>等　級</t>
  </si>
  <si>
    <t>月　額</t>
  </si>
  <si>
    <t>千円</t>
  </si>
  <si>
    <t>【備考欄】</t>
  </si>
  <si>
    <t>厚生年金</t>
  </si>
  <si>
    <t>退職等年金</t>
  </si>
  <si>
    <t>算定基礎月の報酬支払基礎日数</t>
  </si>
  <si>
    <t>【４月～６月の報酬額等の欄】</t>
  </si>
  <si>
    <t>産前産後休業以前の直近12月の標準報酬月額の合計額</t>
  </si>
  <si>
    <t>産前産後休業以前の直近12月の標準報酬月額の平均額</t>
  </si>
  <si>
    <t>千円</t>
  </si>
  <si>
    <t>【標準報酬の月額の比較欄】</t>
  </si>
  <si>
    <t>【所属所長の証明欄】</t>
  </si>
  <si>
    <t>上記の記載事項は、事実と相違ないものと認めます。</t>
  </si>
  <si>
    <t>職　名</t>
  </si>
  <si>
    <t>所属所長</t>
  </si>
  <si>
    <t>氏　名</t>
  </si>
  <si>
    <t>（R4.4）</t>
  </si>
  <si>
    <t>所 属 所</t>
  </si>
  <si>
    <t>休業開始日</t>
  </si>
  <si>
    <t>　　　　年　　月　　日</t>
  </si>
  <si>
    <t>産前産後休業
承認期間</t>
  </si>
  <si>
    <t>休業終了（予定）日</t>
  </si>
  <si>
    <t>標準報酬月額（短期給付）</t>
  </si>
  <si>
    <t>本年4月～6月の
報酬等合計額（※）</t>
  </si>
  <si>
    <t>本年4月～6月の
報酬等平均額（※）</t>
  </si>
  <si>
    <t>標準報酬(A)</t>
  </si>
  <si>
    <t>標準報酬(B)</t>
  </si>
  <si>
    <t>(A)と(B)の差が
２等級以上
（○又は×）</t>
  </si>
  <si>
    <t>　令和　　年　　月　　日</t>
  </si>
  <si>
    <t>※１２月に満たない場合は対象となりません。</t>
  </si>
  <si>
    <t>①　支払基礎日数１７日未満の月の報酬額は除く。</t>
  </si>
  <si>
    <t>②　休職者給与を受けていることにより、報酬の一部が支給されない日がある月は、支払基礎日数が１７日以上であっても当該月を除く。</t>
  </si>
  <si>
    <t>【記載に当たっての注意事項】</t>
  </si>
  <si>
    <t>【標準報酬の月額（標準報酬月額）の比較欄】（※）部分を算出する場合は、以下にご注意ください。</t>
  </si>
  <si>
    <t>この用紙は、標準報酬定時決定基礎届を届け出るにあたって、４月から６月までの間において産前産後休業を取得し、年間の標準報酬月額の平均で決定</t>
  </si>
  <si>
    <t>することを申し立てる場合に必ず提出してください。</t>
  </si>
  <si>
    <t>番号</t>
  </si>
  <si>
    <t>記号</t>
  </si>
  <si>
    <t>（別　　紙）</t>
  </si>
  <si>
    <t>報酬月額</t>
  </si>
  <si>
    <t>標準報酬</t>
  </si>
  <si>
    <t>等級</t>
  </si>
  <si>
    <t>月額（短期）</t>
  </si>
  <si>
    <t>月額(長期）</t>
  </si>
  <si>
    <t>短期</t>
  </si>
  <si>
    <t>長期給付</t>
  </si>
  <si>
    <t>厚生
年金</t>
  </si>
  <si>
    <t>退職等
年金</t>
  </si>
  <si>
    <t>円以上</t>
  </si>
  <si>
    <t>円未満</t>
  </si>
  <si>
    <t>標準報酬定時決定届・保険者算定申立に係る報酬の比較（所属所記入欄）
（産前産後休業の保険者算定用）</t>
  </si>
  <si>
    <t>●標準報酬等級表　【令和４年１０月～】</t>
  </si>
  <si>
    <t>～</t>
  </si>
  <si>
    <t>※　報酬月額の最低額及び最高額は計算の便宜上、数字を入れています。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</si>
</sst>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&lt;=999]000;[&lt;=9999]000\-00;000\-0000"/>
    <numFmt numFmtId="183" formatCode="#,##0_);[Red]\(#,##0\)"/>
    <numFmt numFmtId="184" formatCode="[$-411]ggge&quot;年&quot;m&quot;月&quot;"/>
    <numFmt numFmtId="185" formatCode="#,##0,"/>
    <numFmt numFmtId="186" formatCode="mmm\-yyyy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HGSｺﾞｼｯｸM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MS P ゴシック"/>
      <family val="3"/>
    </font>
    <font>
      <sz val="14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HGSｺﾞｼｯｸM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dotted"/>
      <top style="dotted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dotted"/>
      <top/>
      <bottom/>
    </border>
    <border>
      <left style="dotted"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/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dashed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dashed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ashed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vertical="center"/>
    </xf>
    <xf numFmtId="183" fontId="0" fillId="0" borderId="0" xfId="51" applyNumberFormat="1" applyAlignment="1">
      <alignment vertical="center"/>
    </xf>
    <xf numFmtId="183" fontId="0" fillId="0" borderId="0" xfId="62" applyNumberFormat="1">
      <alignment vertical="center"/>
      <protection/>
    </xf>
    <xf numFmtId="183" fontId="11" fillId="0" borderId="0" xfId="62" applyNumberFormat="1" applyFont="1" applyAlignment="1">
      <alignment horizontal="left" vertical="center"/>
      <protection/>
    </xf>
    <xf numFmtId="0" fontId="0" fillId="0" borderId="0" xfId="62" applyAlignment="1">
      <alignment horizontal="center" vertical="center"/>
      <protection/>
    </xf>
    <xf numFmtId="38" fontId="0" fillId="0" borderId="0" xfId="51" applyAlignment="1">
      <alignment vertical="center"/>
    </xf>
    <xf numFmtId="0" fontId="0" fillId="0" borderId="0" xfId="62">
      <alignment vertical="center"/>
      <protection/>
    </xf>
    <xf numFmtId="183" fontId="0" fillId="0" borderId="0" xfId="62" applyNumberFormat="1" applyAlignment="1">
      <alignment horizontal="center" vertical="center"/>
      <protection/>
    </xf>
    <xf numFmtId="0" fontId="0" fillId="0" borderId="0" xfId="62" applyFill="1">
      <alignment vertical="center"/>
      <protection/>
    </xf>
    <xf numFmtId="183" fontId="0" fillId="0" borderId="26" xfId="62" applyNumberFormat="1" applyFill="1" applyBorder="1" applyAlignment="1">
      <alignment horizontal="right" vertical="center"/>
      <protection/>
    </xf>
    <xf numFmtId="183" fontId="0" fillId="0" borderId="27" xfId="62" applyNumberFormat="1" applyFill="1" applyBorder="1" applyAlignment="1">
      <alignment horizontal="right" vertical="center"/>
      <protection/>
    </xf>
    <xf numFmtId="0" fontId="0" fillId="0" borderId="28" xfId="62" applyFill="1" applyBorder="1" applyAlignment="1">
      <alignment horizontal="center" vertical="center"/>
      <protection/>
    </xf>
    <xf numFmtId="3" fontId="0" fillId="0" borderId="28" xfId="51" applyNumberFormat="1" applyFont="1" applyFill="1" applyBorder="1" applyAlignment="1">
      <alignment horizontal="right" vertical="center"/>
    </xf>
    <xf numFmtId="183" fontId="0" fillId="0" borderId="0" xfId="62" applyNumberFormat="1" applyFill="1" applyBorder="1" applyAlignment="1">
      <alignment horizontal="center" vertical="center"/>
      <protection/>
    </xf>
    <xf numFmtId="183" fontId="56" fillId="0" borderId="27" xfId="51" applyNumberFormat="1" applyFont="1" applyFill="1" applyBorder="1" applyAlignment="1">
      <alignment horizontal="right" vertical="center"/>
    </xf>
    <xf numFmtId="183" fontId="56" fillId="0" borderId="26" xfId="51" applyNumberFormat="1" applyFont="1" applyFill="1" applyBorder="1" applyAlignment="1">
      <alignment horizontal="right" vertical="center"/>
    </xf>
    <xf numFmtId="183" fontId="0" fillId="0" borderId="27" xfId="51" applyNumberFormat="1" applyBorder="1" applyAlignment="1">
      <alignment vertical="center"/>
    </xf>
    <xf numFmtId="3" fontId="0" fillId="0" borderId="28" xfId="51" applyNumberFormat="1" applyFill="1" applyBorder="1" applyAlignment="1">
      <alignment vertical="center"/>
    </xf>
    <xf numFmtId="183" fontId="0" fillId="0" borderId="26" xfId="51" applyNumberFormat="1" applyBorder="1" applyAlignment="1">
      <alignment vertical="center"/>
    </xf>
    <xf numFmtId="183" fontId="0" fillId="0" borderId="26" xfId="51" applyNumberFormat="1" applyFill="1" applyBorder="1" applyAlignment="1">
      <alignment vertical="center"/>
    </xf>
    <xf numFmtId="183" fontId="0" fillId="0" borderId="27" xfId="51" applyNumberFormat="1" applyFill="1" applyBorder="1" applyAlignment="1">
      <alignment vertical="center"/>
    </xf>
    <xf numFmtId="183" fontId="0" fillId="0" borderId="29" xfId="51" applyNumberFormat="1" applyBorder="1" applyAlignment="1">
      <alignment vertical="center"/>
    </xf>
    <xf numFmtId="183" fontId="0" fillId="0" borderId="30" xfId="62" applyNumberFormat="1" applyFill="1" applyBorder="1" applyAlignment="1">
      <alignment horizontal="center" vertical="center"/>
      <protection/>
    </xf>
    <xf numFmtId="0" fontId="2" fillId="32" borderId="31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vertical="center"/>
      <protection locked="0"/>
    </xf>
    <xf numFmtId="0" fontId="2" fillId="32" borderId="33" xfId="0" applyFont="1" applyFill="1" applyBorder="1" applyAlignment="1" applyProtection="1">
      <alignment vertical="center"/>
      <protection locked="0"/>
    </xf>
    <xf numFmtId="0" fontId="2" fillId="32" borderId="34" xfId="0" applyFont="1" applyFill="1" applyBorder="1" applyAlignment="1" applyProtection="1">
      <alignment vertical="center"/>
      <protection locked="0"/>
    </xf>
    <xf numFmtId="0" fontId="2" fillId="32" borderId="35" xfId="0" applyFont="1" applyFill="1" applyBorder="1" applyAlignment="1" applyProtection="1">
      <alignment vertical="center"/>
      <protection locked="0"/>
    </xf>
    <xf numFmtId="3" fontId="0" fillId="0" borderId="0" xfId="51" applyNumberFormat="1" applyAlignment="1">
      <alignment vertical="center"/>
    </xf>
    <xf numFmtId="0" fontId="0" fillId="0" borderId="26" xfId="62" applyFill="1" applyBorder="1" applyAlignment="1">
      <alignment horizontal="center" vertical="center"/>
      <protection/>
    </xf>
    <xf numFmtId="0" fontId="0" fillId="0" borderId="27" xfId="62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183" fontId="0" fillId="0" borderId="36" xfId="51" applyNumberFormat="1" applyBorder="1" applyAlignment="1">
      <alignment vertical="center"/>
    </xf>
    <xf numFmtId="183" fontId="0" fillId="0" borderId="22" xfId="62" applyNumberFormat="1" applyFill="1" applyBorder="1" applyAlignment="1">
      <alignment horizontal="center" vertical="center"/>
      <protection/>
    </xf>
    <xf numFmtId="183" fontId="0" fillId="0" borderId="37" xfId="51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3" fontId="0" fillId="0" borderId="39" xfId="51" applyNumberFormat="1" applyFill="1" applyBorder="1" applyAlignment="1">
      <alignment vertical="center"/>
    </xf>
    <xf numFmtId="0" fontId="0" fillId="0" borderId="0" xfId="62" applyBorder="1">
      <alignment vertical="center"/>
      <protection/>
    </xf>
    <xf numFmtId="183" fontId="0" fillId="0" borderId="40" xfId="51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0" xfId="0" applyBorder="1" applyAlignment="1">
      <alignment vertical="center"/>
    </xf>
    <xf numFmtId="38" fontId="0" fillId="0" borderId="42" xfId="5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32" borderId="45" xfId="0" applyFont="1" applyFill="1" applyBorder="1" applyAlignment="1" applyProtection="1">
      <alignment horizontal="center" vertical="center" wrapText="1"/>
      <protection locked="0"/>
    </xf>
    <xf numFmtId="0" fontId="9" fillId="32" borderId="13" xfId="0" applyFont="1" applyFill="1" applyBorder="1" applyAlignment="1" applyProtection="1">
      <alignment horizontal="center" vertical="center" wrapText="1"/>
      <protection locked="0"/>
    </xf>
    <xf numFmtId="0" fontId="9" fillId="32" borderId="14" xfId="0" applyFont="1" applyFill="1" applyBorder="1" applyAlignment="1" applyProtection="1">
      <alignment horizontal="center" vertical="center" wrapText="1"/>
      <protection locked="0"/>
    </xf>
    <xf numFmtId="0" fontId="9" fillId="32" borderId="26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16" xfId="0" applyFont="1" applyFill="1" applyBorder="1" applyAlignment="1" applyProtection="1">
      <alignment horizontal="center" vertical="center" wrapText="1"/>
      <protection locked="0"/>
    </xf>
    <xf numFmtId="0" fontId="9" fillId="32" borderId="46" xfId="0" applyFont="1" applyFill="1" applyBorder="1" applyAlignment="1" applyProtection="1">
      <alignment horizontal="center" vertical="center" wrapText="1"/>
      <protection locked="0"/>
    </xf>
    <xf numFmtId="0" fontId="9" fillId="32" borderId="18" xfId="0" applyFont="1" applyFill="1" applyBorder="1" applyAlignment="1" applyProtection="1">
      <alignment horizontal="center" vertical="center" wrapText="1"/>
      <protection locked="0"/>
    </xf>
    <xf numFmtId="0" fontId="9" fillId="32" borderId="19" xfId="0" applyFont="1" applyFill="1" applyBorder="1" applyAlignment="1" applyProtection="1">
      <alignment horizontal="center" vertical="center" wrapText="1"/>
      <protection locked="0"/>
    </xf>
    <xf numFmtId="184" fontId="11" fillId="0" borderId="47" xfId="0" applyNumberFormat="1" applyFont="1" applyBorder="1" applyAlignment="1" applyProtection="1">
      <alignment horizontal="center" vertical="center" wrapText="1"/>
      <protection/>
    </xf>
    <xf numFmtId="184" fontId="11" fillId="0" borderId="42" xfId="0" applyNumberFormat="1" applyFont="1" applyBorder="1" applyAlignment="1" applyProtection="1">
      <alignment horizontal="center" vertical="center" wrapText="1"/>
      <protection/>
    </xf>
    <xf numFmtId="184" fontId="11" fillId="0" borderId="48" xfId="0" applyNumberFormat="1" applyFont="1" applyBorder="1" applyAlignment="1" applyProtection="1">
      <alignment horizontal="center" vertical="center" wrapText="1"/>
      <protection/>
    </xf>
    <xf numFmtId="184" fontId="11" fillId="0" borderId="49" xfId="0" applyNumberFormat="1" applyFont="1" applyBorder="1" applyAlignment="1" applyProtection="1">
      <alignment horizontal="center" vertical="center" wrapText="1"/>
      <protection/>
    </xf>
    <xf numFmtId="184" fontId="11" fillId="0" borderId="50" xfId="0" applyNumberFormat="1" applyFont="1" applyBorder="1" applyAlignment="1" applyProtection="1">
      <alignment horizontal="center" vertical="center" wrapText="1"/>
      <protection/>
    </xf>
    <xf numFmtId="184" fontId="11" fillId="0" borderId="51" xfId="0" applyNumberFormat="1" applyFont="1" applyBorder="1" applyAlignment="1" applyProtection="1">
      <alignment horizontal="center" vertical="center" wrapText="1"/>
      <protection/>
    </xf>
    <xf numFmtId="181" fontId="2" fillId="32" borderId="50" xfId="0" applyNumberFormat="1" applyFont="1" applyFill="1" applyBorder="1" applyAlignment="1" applyProtection="1">
      <alignment horizontal="right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81" fontId="2" fillId="32" borderId="54" xfId="0" applyNumberFormat="1" applyFont="1" applyFill="1" applyBorder="1" applyAlignment="1" applyProtection="1">
      <alignment horizontal="right" vertical="center"/>
      <protection locked="0"/>
    </xf>
    <xf numFmtId="181" fontId="2" fillId="32" borderId="50" xfId="0" applyNumberFormat="1" applyFont="1" applyFill="1" applyBorder="1" applyAlignment="1" applyProtection="1">
      <alignment horizontal="right" vertical="center"/>
      <protection locked="0"/>
    </xf>
    <xf numFmtId="184" fontId="11" fillId="0" borderId="55" xfId="0" applyNumberFormat="1" applyFont="1" applyBorder="1" applyAlignment="1" applyProtection="1">
      <alignment horizontal="center" vertical="center" wrapText="1"/>
      <protection/>
    </xf>
    <xf numFmtId="184" fontId="11" fillId="0" borderId="30" xfId="0" applyNumberFormat="1" applyFont="1" applyBorder="1" applyAlignment="1" applyProtection="1">
      <alignment horizontal="center" vertical="center" wrapText="1"/>
      <protection/>
    </xf>
    <xf numFmtId="184" fontId="11" fillId="0" borderId="40" xfId="0" applyNumberFormat="1" applyFont="1" applyBorder="1" applyAlignment="1" applyProtection="1">
      <alignment horizontal="center" vertical="center" wrapText="1"/>
      <protection/>
    </xf>
    <xf numFmtId="184" fontId="11" fillId="0" borderId="15" xfId="0" applyNumberFormat="1" applyFont="1" applyBorder="1" applyAlignment="1" applyProtection="1">
      <alignment horizontal="center" vertical="center" wrapText="1"/>
      <protection/>
    </xf>
    <xf numFmtId="184" fontId="11" fillId="0" borderId="0" xfId="0" applyNumberFormat="1" applyFont="1" applyBorder="1" applyAlignment="1" applyProtection="1">
      <alignment horizontal="center" vertical="center" wrapText="1"/>
      <protection/>
    </xf>
    <xf numFmtId="184" fontId="11" fillId="0" borderId="56" xfId="0" applyNumberFormat="1" applyFont="1" applyBorder="1" applyAlignment="1" applyProtection="1">
      <alignment horizontal="center" vertical="center" wrapText="1"/>
      <protection/>
    </xf>
    <xf numFmtId="0" fontId="2" fillId="32" borderId="57" xfId="0" applyFont="1" applyFill="1" applyBorder="1" applyAlignment="1" applyProtection="1">
      <alignment vertical="center" shrinkToFit="1"/>
      <protection locked="0"/>
    </xf>
    <xf numFmtId="0" fontId="0" fillId="32" borderId="58" xfId="0" applyFill="1" applyBorder="1" applyAlignment="1" applyProtection="1">
      <alignment vertical="center" shrinkToFit="1"/>
      <protection locked="0"/>
    </xf>
    <xf numFmtId="0" fontId="0" fillId="32" borderId="59" xfId="0" applyFill="1" applyBorder="1" applyAlignment="1" applyProtection="1">
      <alignment vertical="center" shrinkToFit="1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32" borderId="63" xfId="0" applyFont="1" applyFill="1" applyBorder="1" applyAlignment="1" applyProtection="1">
      <alignment horizontal="right" vertical="center"/>
      <protection locked="0"/>
    </xf>
    <xf numFmtId="0" fontId="2" fillId="32" borderId="64" xfId="0" applyFont="1" applyFill="1" applyBorder="1" applyAlignment="1" applyProtection="1">
      <alignment horizontal="right" vertical="center"/>
      <protection locked="0"/>
    </xf>
    <xf numFmtId="0" fontId="2" fillId="0" borderId="64" xfId="0" applyFont="1" applyFill="1" applyBorder="1" applyAlignment="1">
      <alignment horizontal="center" vertical="center"/>
    </xf>
    <xf numFmtId="181" fontId="2" fillId="32" borderId="65" xfId="0" applyNumberFormat="1" applyFont="1" applyFill="1" applyBorder="1" applyAlignment="1" applyProtection="1">
      <alignment horizontal="right" vertical="center"/>
      <protection locked="0"/>
    </xf>
    <xf numFmtId="181" fontId="2" fillId="32" borderId="64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32" borderId="67" xfId="0" applyFont="1" applyFill="1" applyBorder="1" applyAlignment="1" applyProtection="1">
      <alignment horizontal="right" vertical="center"/>
      <protection locked="0"/>
    </xf>
    <xf numFmtId="0" fontId="2" fillId="32" borderId="50" xfId="0" applyFont="1" applyFill="1" applyBorder="1" applyAlignment="1" applyProtection="1">
      <alignment horizontal="right" vertical="center"/>
      <protection locked="0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1" fontId="2" fillId="0" borderId="42" xfId="0" applyNumberFormat="1" applyFont="1" applyFill="1" applyBorder="1" applyAlignment="1">
      <alignment horizontal="center" vertical="center"/>
    </xf>
    <xf numFmtId="181" fontId="2" fillId="0" borderId="70" xfId="0" applyNumberFormat="1" applyFont="1" applyFill="1" applyBorder="1" applyAlignment="1">
      <alignment horizontal="center" vertical="center"/>
    </xf>
    <xf numFmtId="181" fontId="2" fillId="0" borderId="18" xfId="0" applyNumberFormat="1" applyFont="1" applyFill="1" applyBorder="1" applyAlignment="1">
      <alignment horizontal="center" vertical="center"/>
    </xf>
    <xf numFmtId="181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1" fontId="2" fillId="0" borderId="71" xfId="0" applyNumberFormat="1" applyFont="1" applyFill="1" applyBorder="1" applyAlignment="1">
      <alignment horizontal="center" vertical="center"/>
    </xf>
    <xf numFmtId="181" fontId="2" fillId="0" borderId="44" xfId="0" applyNumberFormat="1" applyFont="1" applyFill="1" applyBorder="1" applyAlignment="1">
      <alignment horizontal="center" vertical="center"/>
    </xf>
    <xf numFmtId="184" fontId="11" fillId="32" borderId="12" xfId="0" applyNumberFormat="1" applyFont="1" applyFill="1" applyBorder="1" applyAlignment="1" applyProtection="1">
      <alignment horizontal="center" vertical="center" wrapText="1"/>
      <protection locked="0"/>
    </xf>
    <xf numFmtId="184" fontId="11" fillId="32" borderId="13" xfId="0" applyNumberFormat="1" applyFont="1" applyFill="1" applyBorder="1" applyAlignment="1" applyProtection="1">
      <alignment horizontal="center" vertical="center" wrapText="1"/>
      <protection locked="0"/>
    </xf>
    <xf numFmtId="184" fontId="11" fillId="32" borderId="72" xfId="0" applyNumberFormat="1" applyFont="1" applyFill="1" applyBorder="1" applyAlignment="1" applyProtection="1">
      <alignment horizontal="center" vertical="center" wrapText="1"/>
      <protection locked="0"/>
    </xf>
    <xf numFmtId="184" fontId="13" fillId="32" borderId="73" xfId="0" applyNumberFormat="1" applyFont="1" applyFill="1" applyBorder="1" applyAlignment="1" applyProtection="1">
      <alignment horizontal="center" vertical="center" wrapText="1"/>
      <protection locked="0"/>
    </xf>
    <xf numFmtId="184" fontId="13" fillId="32" borderId="64" xfId="0" applyNumberFormat="1" applyFont="1" applyFill="1" applyBorder="1" applyAlignment="1" applyProtection="1">
      <alignment horizontal="center" vertical="center" wrapText="1"/>
      <protection locked="0"/>
    </xf>
    <xf numFmtId="184" fontId="13" fillId="32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184" fontId="11" fillId="0" borderId="73" xfId="0" applyNumberFormat="1" applyFont="1" applyBorder="1" applyAlignment="1" applyProtection="1">
      <alignment horizontal="center" vertical="center" wrapText="1"/>
      <protection/>
    </xf>
    <xf numFmtId="184" fontId="11" fillId="0" borderId="64" xfId="0" applyNumberFormat="1" applyFont="1" applyBorder="1" applyAlignment="1" applyProtection="1">
      <alignment horizontal="center" vertical="center" wrapText="1"/>
      <protection/>
    </xf>
    <xf numFmtId="184" fontId="11" fillId="0" borderId="77" xfId="0" applyNumberFormat="1" applyFont="1" applyBorder="1" applyAlignment="1" applyProtection="1">
      <alignment horizontal="center" vertical="center" wrapText="1"/>
      <protection/>
    </xf>
    <xf numFmtId="181" fontId="2" fillId="32" borderId="78" xfId="0" applyNumberFormat="1" applyFont="1" applyFill="1" applyBorder="1" applyAlignment="1" applyProtection="1">
      <alignment horizontal="right" vertical="center"/>
      <protection locked="0"/>
    </xf>
    <xf numFmtId="181" fontId="2" fillId="32" borderId="75" xfId="0" applyNumberFormat="1" applyFont="1" applyFill="1" applyBorder="1" applyAlignment="1" applyProtection="1">
      <alignment horizontal="right" vertical="center"/>
      <protection locked="0"/>
    </xf>
    <xf numFmtId="0" fontId="2" fillId="0" borderId="54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181" fontId="2" fillId="32" borderId="65" xfId="0" applyNumberFormat="1" applyFont="1" applyFill="1" applyBorder="1" applyAlignment="1" applyProtection="1">
      <alignment horizontal="right" vertical="center"/>
      <protection/>
    </xf>
    <xf numFmtId="181" fontId="2" fillId="32" borderId="64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81" fontId="2" fillId="0" borderId="81" xfId="0" applyNumberFormat="1" applyFont="1" applyFill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47" xfId="0" applyNumberFormat="1" applyFont="1" applyFill="1" applyBorder="1" applyAlignment="1">
      <alignment horizontal="center" vertical="center"/>
    </xf>
    <xf numFmtId="181" fontId="2" fillId="0" borderId="17" xfId="0" applyNumberFormat="1" applyFont="1" applyFill="1" applyBorder="1" applyAlignment="1">
      <alignment horizontal="center" vertical="center"/>
    </xf>
    <xf numFmtId="185" fontId="2" fillId="0" borderId="42" xfId="0" applyNumberFormat="1" applyFont="1" applyFill="1" applyBorder="1" applyAlignment="1">
      <alignment horizontal="right" vertical="center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81" xfId="0" applyNumberFormat="1" applyFont="1" applyFill="1" applyBorder="1" applyAlignment="1">
      <alignment horizontal="right" vertical="center"/>
    </xf>
    <xf numFmtId="185" fontId="2" fillId="0" borderId="46" xfId="0" applyNumberFormat="1" applyFon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right" vertical="center"/>
    </xf>
    <xf numFmtId="181" fontId="2" fillId="0" borderId="42" xfId="0" applyNumberFormat="1" applyFont="1" applyFill="1" applyBorder="1" applyAlignment="1">
      <alignment horizontal="right" vertical="center"/>
    </xf>
    <xf numFmtId="181" fontId="2" fillId="0" borderId="17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81" fontId="2" fillId="0" borderId="81" xfId="0" applyNumberFormat="1" applyFon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right" vertical="center"/>
    </xf>
    <xf numFmtId="0" fontId="9" fillId="32" borderId="51" xfId="0" applyFont="1" applyFill="1" applyBorder="1" applyAlignment="1" applyProtection="1">
      <alignment horizontal="center" vertical="center" wrapText="1"/>
      <protection locked="0"/>
    </xf>
    <xf numFmtId="0" fontId="9" fillId="32" borderId="82" xfId="0" applyFont="1" applyFill="1" applyBorder="1" applyAlignment="1" applyProtection="1">
      <alignment horizontal="center" vertical="center" wrapText="1"/>
      <protection locked="0"/>
    </xf>
    <xf numFmtId="0" fontId="9" fillId="32" borderId="83" xfId="0" applyFont="1" applyFill="1" applyBorder="1" applyAlignment="1" applyProtection="1">
      <alignment horizontal="center" vertical="center" wrapText="1"/>
      <protection locked="0"/>
    </xf>
    <xf numFmtId="0" fontId="9" fillId="32" borderId="69" xfId="0" applyFont="1" applyFill="1" applyBorder="1" applyAlignment="1" applyProtection="1">
      <alignment horizontal="center" vertical="center" wrapText="1"/>
      <protection locked="0"/>
    </xf>
    <xf numFmtId="0" fontId="9" fillId="32" borderId="84" xfId="0" applyFont="1" applyFill="1" applyBorder="1" applyAlignment="1" applyProtection="1">
      <alignment horizontal="center" vertical="center" wrapText="1"/>
      <protection locked="0"/>
    </xf>
    <xf numFmtId="0" fontId="9" fillId="32" borderId="85" xfId="0" applyFont="1" applyFill="1" applyBorder="1" applyAlignment="1" applyProtection="1">
      <alignment horizontal="center" vertical="center" wrapText="1"/>
      <protection locked="0"/>
    </xf>
    <xf numFmtId="38" fontId="9" fillId="32" borderId="42" xfId="49" applyFont="1" applyFill="1" applyBorder="1" applyAlignment="1" applyProtection="1">
      <alignment horizontal="center" vertical="center" wrapText="1"/>
      <protection locked="0"/>
    </xf>
    <xf numFmtId="38" fontId="9" fillId="32" borderId="70" xfId="49" applyFont="1" applyFill="1" applyBorder="1" applyAlignment="1" applyProtection="1">
      <alignment horizontal="center" vertical="center" wrapText="1"/>
      <protection locked="0"/>
    </xf>
    <xf numFmtId="38" fontId="9" fillId="32" borderId="18" xfId="49" applyFont="1" applyFill="1" applyBorder="1" applyAlignment="1" applyProtection="1">
      <alignment horizontal="center" vertical="center" wrapText="1"/>
      <protection locked="0"/>
    </xf>
    <xf numFmtId="38" fontId="9" fillId="32" borderId="19" xfId="49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32" borderId="15" xfId="0" applyFont="1" applyFill="1" applyBorder="1" applyAlignment="1" applyProtection="1">
      <alignment horizontal="center" vertical="center" wrapText="1"/>
      <protection locked="0"/>
    </xf>
    <xf numFmtId="0" fontId="9" fillId="32" borderId="27" xfId="0" applyFont="1" applyFill="1" applyBorder="1" applyAlignment="1" applyProtection="1">
      <alignment horizontal="center" vertical="center" wrapText="1"/>
      <protection locked="0"/>
    </xf>
    <xf numFmtId="0" fontId="9" fillId="32" borderId="17" xfId="0" applyFont="1" applyFill="1" applyBorder="1" applyAlignment="1" applyProtection="1">
      <alignment horizontal="center" vertical="center" wrapText="1"/>
      <protection locked="0"/>
    </xf>
    <xf numFmtId="0" fontId="9" fillId="32" borderId="44" xfId="0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Alignment="1">
      <alignment horizontal="center" vertical="center"/>
      <protection/>
    </xf>
    <xf numFmtId="183" fontId="0" fillId="4" borderId="81" xfId="62" applyNumberFormat="1" applyFill="1" applyBorder="1" applyAlignment="1">
      <alignment horizontal="center" vertical="center"/>
      <protection/>
    </xf>
    <xf numFmtId="183" fontId="0" fillId="4" borderId="42" xfId="62" applyNumberFormat="1" applyFill="1" applyBorder="1" applyAlignment="1">
      <alignment horizontal="center" vertical="center"/>
      <protection/>
    </xf>
    <xf numFmtId="183" fontId="0" fillId="4" borderId="71" xfId="62" applyNumberFormat="1" applyFill="1" applyBorder="1" applyAlignment="1">
      <alignment horizontal="center" vertical="center"/>
      <protection/>
    </xf>
    <xf numFmtId="183" fontId="0" fillId="4" borderId="26" xfId="62" applyNumberFormat="1" applyFill="1" applyBorder="1" applyAlignment="1">
      <alignment horizontal="center" vertical="center"/>
      <protection/>
    </xf>
    <xf numFmtId="183" fontId="0" fillId="4" borderId="0" xfId="62" applyNumberFormat="1" applyFill="1" applyBorder="1" applyAlignment="1">
      <alignment horizontal="center" vertical="center"/>
      <protection/>
    </xf>
    <xf numFmtId="183" fontId="0" fillId="4" borderId="27" xfId="62" applyNumberFormat="1" applyFill="1" applyBorder="1" applyAlignment="1">
      <alignment horizontal="center" vertical="center"/>
      <protection/>
    </xf>
    <xf numFmtId="183" fontId="0" fillId="4" borderId="86" xfId="62" applyNumberFormat="1" applyFill="1" applyBorder="1" applyAlignment="1">
      <alignment horizontal="center" vertical="center"/>
      <protection/>
    </xf>
    <xf numFmtId="183" fontId="0" fillId="4" borderId="34" xfId="62" applyNumberFormat="1" applyFill="1" applyBorder="1" applyAlignment="1">
      <alignment horizontal="center" vertical="center"/>
      <protection/>
    </xf>
    <xf numFmtId="183" fontId="0" fillId="4" borderId="87" xfId="62" applyNumberFormat="1" applyFill="1" applyBorder="1" applyAlignment="1">
      <alignment horizontal="center" vertical="center"/>
      <protection/>
    </xf>
    <xf numFmtId="0" fontId="0" fillId="4" borderId="29" xfId="62" applyFill="1" applyBorder="1" applyAlignment="1">
      <alignment horizontal="center" vertical="center"/>
      <protection/>
    </xf>
    <xf numFmtId="0" fontId="0" fillId="4" borderId="30" xfId="62" applyFill="1" applyBorder="1" applyAlignment="1">
      <alignment horizontal="center" vertical="center"/>
      <protection/>
    </xf>
    <xf numFmtId="0" fontId="0" fillId="4" borderId="54" xfId="62" applyFill="1" applyBorder="1" applyAlignment="1">
      <alignment horizontal="center" vertical="center"/>
      <protection/>
    </xf>
    <xf numFmtId="0" fontId="0" fillId="4" borderId="50" xfId="62" applyFill="1" applyBorder="1" applyAlignment="1">
      <alignment horizontal="center" vertical="center"/>
      <protection/>
    </xf>
    <xf numFmtId="0" fontId="0" fillId="4" borderId="51" xfId="62" applyFill="1" applyBorder="1" applyAlignment="1">
      <alignment horizontal="center" vertical="center"/>
      <protection/>
    </xf>
    <xf numFmtId="3" fontId="0" fillId="4" borderId="88" xfId="51" applyNumberFormat="1" applyFont="1" applyFill="1" applyBorder="1" applyAlignment="1">
      <alignment horizontal="center" vertical="center"/>
    </xf>
    <xf numFmtId="3" fontId="0" fillId="4" borderId="28" xfId="51" applyNumberFormat="1" applyFill="1" applyBorder="1" applyAlignment="1">
      <alignment horizontal="center" vertical="center"/>
    </xf>
    <xf numFmtId="3" fontId="0" fillId="4" borderId="89" xfId="51" applyNumberFormat="1" applyFill="1" applyBorder="1" applyAlignment="1">
      <alignment horizontal="center" vertical="center"/>
    </xf>
    <xf numFmtId="183" fontId="0" fillId="4" borderId="88" xfId="62" applyNumberFormat="1" applyFill="1" applyBorder="1" applyAlignment="1">
      <alignment horizontal="center" vertical="center"/>
      <protection/>
    </xf>
    <xf numFmtId="183" fontId="0" fillId="4" borderId="28" xfId="62" applyNumberFormat="1" applyFill="1" applyBorder="1" applyAlignment="1">
      <alignment horizontal="center" vertical="center"/>
      <protection/>
    </xf>
    <xf numFmtId="183" fontId="0" fillId="4" borderId="89" xfId="62" applyNumberFormat="1" applyFill="1" applyBorder="1" applyAlignment="1">
      <alignment horizontal="center" vertical="center"/>
      <protection/>
    </xf>
    <xf numFmtId="0" fontId="0" fillId="4" borderId="82" xfId="62" applyFill="1" applyBorder="1" applyAlignment="1">
      <alignment horizontal="center" vertical="center" wrapText="1"/>
      <protection/>
    </xf>
    <xf numFmtId="0" fontId="0" fillId="4" borderId="90" xfId="62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6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7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8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12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13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5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6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7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18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19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0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1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2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3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24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25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7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8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9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30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31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2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3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4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5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36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37" name="Line 1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8" name="Line 2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9" name="Line 3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0" name="Line 4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1" name="Line 5"/>
        <xdr:cNvSpPr>
          <a:spLocks/>
        </xdr:cNvSpPr>
      </xdr:nvSpPr>
      <xdr:spPr>
        <a:xfrm>
          <a:off x="4657725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9525</xdr:rowOff>
    </xdr:from>
    <xdr:to>
      <xdr:col>7</xdr:col>
      <xdr:colOff>0</xdr:colOff>
      <xdr:row>6</xdr:row>
      <xdr:rowOff>9525</xdr:rowOff>
    </xdr:to>
    <xdr:sp>
      <xdr:nvSpPr>
        <xdr:cNvPr id="42" name="Line 12"/>
        <xdr:cNvSpPr>
          <a:spLocks/>
        </xdr:cNvSpPr>
      </xdr:nvSpPr>
      <xdr:spPr>
        <a:xfrm>
          <a:off x="46577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Hitachi\DBP2CL\Gui\dbp2exl20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showGridLines="0" tabSelected="1" view="pageBreakPreview" zoomScale="60" zoomScaleNormal="60" workbookViewId="0" topLeftCell="A1">
      <selection activeCell="H12" sqref="H12:N12"/>
    </sheetView>
  </sheetViews>
  <sheetFormatPr defaultColWidth="4.125" defaultRowHeight="13.5"/>
  <cols>
    <col min="1" max="40" width="4.125" style="1" customWidth="1"/>
    <col min="41" max="41" width="1.875" style="1" customWidth="1"/>
    <col min="42" max="42" width="2.50390625" style="1" customWidth="1"/>
    <col min="43" max="16384" width="4.125" style="1" customWidth="1"/>
  </cols>
  <sheetData>
    <row r="1" spans="37:41" ht="17.25" customHeight="1">
      <c r="AK1" s="144"/>
      <c r="AL1" s="144"/>
      <c r="AM1" s="144"/>
      <c r="AN1" s="144"/>
      <c r="AO1" s="8"/>
    </row>
    <row r="2" spans="2:43" ht="13.5" customHeight="1">
      <c r="B2" s="145" t="s">
        <v>58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O2" s="8"/>
      <c r="AP2" s="2"/>
      <c r="AQ2" s="2"/>
    </row>
    <row r="3" spans="2:43" ht="13.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2"/>
      <c r="AO3" s="7"/>
      <c r="AP3" s="2"/>
      <c r="AQ3" s="2"/>
    </row>
    <row r="4" spans="2:43" ht="13.5" customHeight="1"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2"/>
      <c r="AO4" s="7"/>
      <c r="AP4" s="2"/>
      <c r="AQ4" s="2"/>
    </row>
    <row r="5" spans="2:41" ht="13.5" customHeight="1" thickBot="1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3"/>
      <c r="AO5" s="28"/>
    </row>
    <row r="6" spans="2:42" ht="18" customHeight="1">
      <c r="B6" s="95" t="s">
        <v>25</v>
      </c>
      <c r="C6" s="96"/>
      <c r="D6" s="97"/>
      <c r="E6" s="104"/>
      <c r="F6" s="105"/>
      <c r="G6" s="105"/>
      <c r="H6" s="105"/>
      <c r="I6" s="105"/>
      <c r="J6" s="106"/>
      <c r="K6" s="235" t="s">
        <v>45</v>
      </c>
      <c r="L6" s="236"/>
      <c r="M6" s="236"/>
      <c r="N6" s="236"/>
      <c r="O6" s="237"/>
      <c r="P6" s="238" t="s">
        <v>44</v>
      </c>
      <c r="Q6" s="236"/>
      <c r="R6" s="236"/>
      <c r="S6" s="236"/>
      <c r="T6" s="239"/>
      <c r="U6" s="95" t="s">
        <v>28</v>
      </c>
      <c r="V6" s="96"/>
      <c r="W6" s="97"/>
      <c r="X6" s="96" t="s">
        <v>26</v>
      </c>
      <c r="Y6" s="96"/>
      <c r="Z6" s="96"/>
      <c r="AA6" s="96"/>
      <c r="AB6" s="96"/>
      <c r="AC6" s="96"/>
      <c r="AD6" s="231"/>
      <c r="AE6" s="95" t="s">
        <v>29</v>
      </c>
      <c r="AF6" s="96"/>
      <c r="AG6" s="96"/>
      <c r="AH6" s="96"/>
      <c r="AI6" s="96"/>
      <c r="AJ6" s="96"/>
      <c r="AK6" s="96"/>
      <c r="AL6" s="96"/>
      <c r="AM6" s="231"/>
      <c r="AN6" s="5"/>
      <c r="AO6" s="5"/>
      <c r="AP6" s="5"/>
    </row>
    <row r="7" spans="2:42" ht="18" customHeight="1">
      <c r="B7" s="98"/>
      <c r="C7" s="99"/>
      <c r="D7" s="100"/>
      <c r="E7" s="107"/>
      <c r="F7" s="108"/>
      <c r="G7" s="108"/>
      <c r="H7" s="108"/>
      <c r="I7" s="108"/>
      <c r="J7" s="109"/>
      <c r="K7" s="240"/>
      <c r="L7" s="108"/>
      <c r="M7" s="108"/>
      <c r="N7" s="108"/>
      <c r="O7" s="241"/>
      <c r="P7" s="107"/>
      <c r="Q7" s="108"/>
      <c r="R7" s="108"/>
      <c r="S7" s="108"/>
      <c r="T7" s="109"/>
      <c r="U7" s="98"/>
      <c r="V7" s="99"/>
      <c r="W7" s="100"/>
      <c r="X7" s="232"/>
      <c r="Y7" s="232"/>
      <c r="Z7" s="232"/>
      <c r="AA7" s="232"/>
      <c r="AB7" s="232"/>
      <c r="AC7" s="232"/>
      <c r="AD7" s="233"/>
      <c r="AE7" s="234"/>
      <c r="AF7" s="232"/>
      <c r="AG7" s="232"/>
      <c r="AH7" s="232"/>
      <c r="AI7" s="232"/>
      <c r="AJ7" s="232"/>
      <c r="AK7" s="232"/>
      <c r="AL7" s="232"/>
      <c r="AM7" s="233"/>
      <c r="AN7" s="5"/>
      <c r="AO7" s="5"/>
      <c r="AP7" s="5"/>
    </row>
    <row r="8" spans="2:42" ht="18" customHeight="1">
      <c r="B8" s="98"/>
      <c r="C8" s="99"/>
      <c r="D8" s="100"/>
      <c r="E8" s="107"/>
      <c r="F8" s="108"/>
      <c r="G8" s="108"/>
      <c r="H8" s="108"/>
      <c r="I8" s="108"/>
      <c r="J8" s="109"/>
      <c r="K8" s="240"/>
      <c r="L8" s="108"/>
      <c r="M8" s="108"/>
      <c r="N8" s="108"/>
      <c r="O8" s="241"/>
      <c r="P8" s="107"/>
      <c r="Q8" s="108"/>
      <c r="R8" s="108"/>
      <c r="S8" s="108"/>
      <c r="T8" s="109"/>
      <c r="U8" s="98"/>
      <c r="V8" s="99"/>
      <c r="W8" s="100"/>
      <c r="X8" s="221" t="s">
        <v>27</v>
      </c>
      <c r="Y8" s="221"/>
      <c r="Z8" s="221"/>
      <c r="AA8" s="222"/>
      <c r="AB8" s="222"/>
      <c r="AC8" s="222"/>
      <c r="AD8" s="223"/>
      <c r="AE8" s="227" t="s">
        <v>27</v>
      </c>
      <c r="AF8" s="227"/>
      <c r="AG8" s="227"/>
      <c r="AH8" s="227"/>
      <c r="AI8" s="227"/>
      <c r="AJ8" s="227"/>
      <c r="AK8" s="227"/>
      <c r="AL8" s="227"/>
      <c r="AM8" s="228"/>
      <c r="AN8" s="5"/>
      <c r="AO8" s="5"/>
      <c r="AP8" s="5"/>
    </row>
    <row r="9" spans="2:42" ht="20.25" customHeight="1" thickBot="1">
      <c r="B9" s="101"/>
      <c r="C9" s="102"/>
      <c r="D9" s="103"/>
      <c r="E9" s="110"/>
      <c r="F9" s="111"/>
      <c r="G9" s="111"/>
      <c r="H9" s="111"/>
      <c r="I9" s="111"/>
      <c r="J9" s="112"/>
      <c r="K9" s="242"/>
      <c r="L9" s="111"/>
      <c r="M9" s="111"/>
      <c r="N9" s="111"/>
      <c r="O9" s="243"/>
      <c r="P9" s="110"/>
      <c r="Q9" s="111"/>
      <c r="R9" s="111"/>
      <c r="S9" s="111"/>
      <c r="T9" s="112"/>
      <c r="U9" s="101"/>
      <c r="V9" s="102"/>
      <c r="W9" s="103"/>
      <c r="X9" s="224"/>
      <c r="Y9" s="224"/>
      <c r="Z9" s="224"/>
      <c r="AA9" s="225"/>
      <c r="AB9" s="225"/>
      <c r="AC9" s="225"/>
      <c r="AD9" s="226"/>
      <c r="AE9" s="229"/>
      <c r="AF9" s="229"/>
      <c r="AG9" s="229"/>
      <c r="AH9" s="229"/>
      <c r="AI9" s="229"/>
      <c r="AJ9" s="229"/>
      <c r="AK9" s="229"/>
      <c r="AL9" s="229"/>
      <c r="AM9" s="230"/>
      <c r="AN9" s="10"/>
      <c r="AP9" s="8"/>
    </row>
    <row r="10" spans="1:41" ht="20.25" customHeight="1" thickBo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5"/>
      <c r="N10" s="45"/>
      <c r="O10" s="45"/>
      <c r="P10" s="45"/>
      <c r="Q10" s="44"/>
      <c r="R10" s="44"/>
      <c r="S10" s="44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O10" s="8"/>
    </row>
    <row r="11" spans="2:18" ht="22.5" customHeight="1" thickBot="1">
      <c r="B11" s="120"/>
      <c r="C11" s="121"/>
      <c r="D11" s="121"/>
      <c r="E11" s="121"/>
      <c r="F11" s="121"/>
      <c r="G11" s="121"/>
      <c r="H11" s="133" t="s">
        <v>30</v>
      </c>
      <c r="I11" s="134"/>
      <c r="J11" s="134"/>
      <c r="K11" s="134"/>
      <c r="L11" s="134"/>
      <c r="M11" s="134"/>
      <c r="N11" s="134"/>
      <c r="O11" s="134"/>
      <c r="P11" s="135"/>
      <c r="Q11" s="4" t="s">
        <v>37</v>
      </c>
      <c r="R11" s="8"/>
    </row>
    <row r="12" spans="2:18" ht="22.5" customHeight="1">
      <c r="B12" s="113">
        <f>IF(B23&gt;0,EDATE(B23,-11),"")</f>
      </c>
      <c r="C12" s="114"/>
      <c r="D12" s="114"/>
      <c r="E12" s="114"/>
      <c r="F12" s="114"/>
      <c r="G12" s="115"/>
      <c r="H12" s="122"/>
      <c r="I12" s="123"/>
      <c r="J12" s="123"/>
      <c r="K12" s="123"/>
      <c r="L12" s="123"/>
      <c r="M12" s="123"/>
      <c r="N12" s="123"/>
      <c r="O12" s="137" t="s">
        <v>17</v>
      </c>
      <c r="P12" s="138"/>
      <c r="R12" s="8"/>
    </row>
    <row r="13" spans="2:18" ht="22.5" customHeight="1">
      <c r="B13" s="116">
        <f>IF(B23&gt;0,EDATE(B23,-10),"")</f>
      </c>
      <c r="C13" s="117"/>
      <c r="D13" s="117"/>
      <c r="E13" s="117"/>
      <c r="F13" s="117"/>
      <c r="G13" s="118"/>
      <c r="H13" s="122"/>
      <c r="I13" s="123"/>
      <c r="J13" s="123"/>
      <c r="K13" s="123"/>
      <c r="L13" s="123"/>
      <c r="M13" s="123"/>
      <c r="N13" s="123"/>
      <c r="O13" s="137" t="s">
        <v>17</v>
      </c>
      <c r="P13" s="138"/>
      <c r="R13" s="8"/>
    </row>
    <row r="14" spans="2:18" ht="22.5" customHeight="1">
      <c r="B14" s="116">
        <f>IF(B23&gt;0,EDATE(B23,-9),"")</f>
      </c>
      <c r="C14" s="117"/>
      <c r="D14" s="117"/>
      <c r="E14" s="117"/>
      <c r="F14" s="117"/>
      <c r="G14" s="118"/>
      <c r="H14" s="122"/>
      <c r="I14" s="123"/>
      <c r="J14" s="123"/>
      <c r="K14" s="123"/>
      <c r="L14" s="123"/>
      <c r="M14" s="123"/>
      <c r="N14" s="123"/>
      <c r="O14" s="137" t="s">
        <v>17</v>
      </c>
      <c r="P14" s="138"/>
      <c r="R14" s="8"/>
    </row>
    <row r="15" spans="2:18" ht="22.5" customHeight="1">
      <c r="B15" s="116">
        <f>IF(B23&gt;0,EDATE(B23,-8),"")</f>
      </c>
      <c r="C15" s="117"/>
      <c r="D15" s="117"/>
      <c r="E15" s="117"/>
      <c r="F15" s="117"/>
      <c r="G15" s="118"/>
      <c r="H15" s="122"/>
      <c r="I15" s="123"/>
      <c r="J15" s="123"/>
      <c r="K15" s="123"/>
      <c r="L15" s="123"/>
      <c r="M15" s="123"/>
      <c r="N15" s="123"/>
      <c r="O15" s="137" t="s">
        <v>17</v>
      </c>
      <c r="P15" s="138"/>
      <c r="R15" s="8"/>
    </row>
    <row r="16" spans="2:18" ht="22.5" customHeight="1">
      <c r="B16" s="116">
        <f>IF(B23&gt;0,EDATE(B23,-7),"")</f>
      </c>
      <c r="C16" s="117"/>
      <c r="D16" s="117"/>
      <c r="E16" s="117"/>
      <c r="F16" s="117"/>
      <c r="G16" s="118"/>
      <c r="H16" s="122"/>
      <c r="I16" s="123"/>
      <c r="J16" s="123"/>
      <c r="K16" s="123"/>
      <c r="L16" s="123"/>
      <c r="M16" s="123"/>
      <c r="N16" s="123"/>
      <c r="O16" s="137" t="s">
        <v>17</v>
      </c>
      <c r="P16" s="138"/>
      <c r="R16" s="8"/>
    </row>
    <row r="17" spans="2:18" ht="22.5" customHeight="1">
      <c r="B17" s="124">
        <f>IF(B23&gt;0,EDATE(B23,-6),"")</f>
      </c>
      <c r="C17" s="125"/>
      <c r="D17" s="125"/>
      <c r="E17" s="125"/>
      <c r="F17" s="125"/>
      <c r="G17" s="126"/>
      <c r="H17" s="122"/>
      <c r="I17" s="123"/>
      <c r="J17" s="123"/>
      <c r="K17" s="123"/>
      <c r="L17" s="123"/>
      <c r="M17" s="123"/>
      <c r="N17" s="123"/>
      <c r="O17" s="137" t="s">
        <v>17</v>
      </c>
      <c r="P17" s="138"/>
      <c r="R17" s="8"/>
    </row>
    <row r="18" spans="2:18" ht="22.5" customHeight="1">
      <c r="B18" s="124">
        <f>IF(B23&gt;0,EDATE(B23,-5),"")</f>
      </c>
      <c r="C18" s="125"/>
      <c r="D18" s="125"/>
      <c r="E18" s="125"/>
      <c r="F18" s="125"/>
      <c r="G18" s="126"/>
      <c r="H18" s="122"/>
      <c r="I18" s="123"/>
      <c r="J18" s="123"/>
      <c r="K18" s="123"/>
      <c r="L18" s="123"/>
      <c r="M18" s="123"/>
      <c r="N18" s="123"/>
      <c r="O18" s="137" t="s">
        <v>17</v>
      </c>
      <c r="P18" s="138"/>
      <c r="R18" s="8"/>
    </row>
    <row r="19" spans="2:18" ht="22.5" customHeight="1">
      <c r="B19" s="124">
        <f>IF(B23&gt;0,EDATE(B23,-4),"")</f>
      </c>
      <c r="C19" s="125"/>
      <c r="D19" s="125"/>
      <c r="E19" s="125"/>
      <c r="F19" s="125"/>
      <c r="G19" s="126"/>
      <c r="H19" s="122"/>
      <c r="I19" s="123"/>
      <c r="J19" s="123"/>
      <c r="K19" s="123"/>
      <c r="L19" s="123"/>
      <c r="M19" s="123"/>
      <c r="N19" s="123"/>
      <c r="O19" s="137" t="s">
        <v>17</v>
      </c>
      <c r="P19" s="138"/>
      <c r="R19" s="8"/>
    </row>
    <row r="20" spans="2:18" ht="22.5" customHeight="1">
      <c r="B20" s="124">
        <f>IF(B23&gt;0,EDATE(B23,-3),"")</f>
      </c>
      <c r="C20" s="125"/>
      <c r="D20" s="125"/>
      <c r="E20" s="125"/>
      <c r="F20" s="125"/>
      <c r="G20" s="126"/>
      <c r="H20" s="122"/>
      <c r="I20" s="123"/>
      <c r="J20" s="123"/>
      <c r="K20" s="123"/>
      <c r="L20" s="123"/>
      <c r="M20" s="123"/>
      <c r="N20" s="123"/>
      <c r="O20" s="137" t="s">
        <v>17</v>
      </c>
      <c r="P20" s="138"/>
      <c r="R20" s="8"/>
    </row>
    <row r="21" spans="2:18" ht="22.5" customHeight="1">
      <c r="B21" s="127">
        <f>IF(B23&gt;0,EDATE(B23,-2),"")</f>
      </c>
      <c r="C21" s="128"/>
      <c r="D21" s="128"/>
      <c r="E21" s="128"/>
      <c r="F21" s="128"/>
      <c r="G21" s="129"/>
      <c r="H21" s="122"/>
      <c r="I21" s="123"/>
      <c r="J21" s="123"/>
      <c r="K21" s="123"/>
      <c r="L21" s="123"/>
      <c r="M21" s="123"/>
      <c r="N21" s="123"/>
      <c r="O21" s="137" t="s">
        <v>17</v>
      </c>
      <c r="P21" s="138"/>
      <c r="R21" s="8"/>
    </row>
    <row r="22" spans="2:18" ht="22.5" customHeight="1">
      <c r="B22" s="116">
        <f>IF(B23&gt;0,EDATE(B23,-1),"")</f>
      </c>
      <c r="C22" s="117"/>
      <c r="D22" s="117"/>
      <c r="E22" s="117"/>
      <c r="F22" s="117"/>
      <c r="G22" s="118"/>
      <c r="H22" s="122"/>
      <c r="I22" s="123"/>
      <c r="J22" s="123"/>
      <c r="K22" s="123"/>
      <c r="L22" s="123"/>
      <c r="M22" s="123"/>
      <c r="N22" s="123"/>
      <c r="O22" s="137" t="s">
        <v>17</v>
      </c>
      <c r="P22" s="138"/>
      <c r="R22" s="8"/>
    </row>
    <row r="23" spans="2:18" ht="22.5" customHeight="1" thickBot="1">
      <c r="B23" s="169"/>
      <c r="C23" s="170"/>
      <c r="D23" s="170"/>
      <c r="E23" s="170"/>
      <c r="F23" s="170"/>
      <c r="G23" s="171"/>
      <c r="H23" s="142"/>
      <c r="I23" s="143"/>
      <c r="J23" s="143"/>
      <c r="K23" s="143"/>
      <c r="L23" s="143"/>
      <c r="M23" s="143"/>
      <c r="N23" s="143"/>
      <c r="O23" s="141" t="s">
        <v>17</v>
      </c>
      <c r="P23" s="150"/>
      <c r="R23" s="8"/>
    </row>
    <row r="24" spans="2:41" ht="13.5" customHeight="1">
      <c r="B24" s="32"/>
      <c r="C24" s="32"/>
      <c r="D24" s="32"/>
      <c r="E24" s="33"/>
      <c r="F24" s="34"/>
      <c r="G24" s="33"/>
      <c r="H24" s="35"/>
      <c r="I24" s="35"/>
      <c r="J24" s="35"/>
      <c r="K24" s="9"/>
      <c r="L24" s="9"/>
      <c r="M24" s="26"/>
      <c r="N24" s="26"/>
      <c r="O24" s="26"/>
      <c r="P24" s="26"/>
      <c r="Q24" s="26"/>
      <c r="R24" s="26"/>
      <c r="S24" s="26"/>
      <c r="T24" s="9"/>
      <c r="U24" s="9"/>
      <c r="V24" s="26"/>
      <c r="W24" s="26"/>
      <c r="X24" s="26"/>
      <c r="Y24" s="26"/>
      <c r="Z24" s="26"/>
      <c r="AA24" s="26"/>
      <c r="AB24" s="26"/>
      <c r="AC24" s="9"/>
      <c r="AD24" s="9"/>
      <c r="AE24" s="26"/>
      <c r="AF24" s="26"/>
      <c r="AG24" s="26"/>
      <c r="AH24" s="26"/>
      <c r="AI24" s="26"/>
      <c r="AJ24" s="26"/>
      <c r="AK24" s="26"/>
      <c r="AL24" s="9"/>
      <c r="AM24" s="9"/>
      <c r="AO24" s="8"/>
    </row>
    <row r="25" spans="2:41" ht="20.25" customHeight="1" thickBot="1">
      <c r="B25" s="11" t="s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O25" s="8"/>
    </row>
    <row r="26" spans="2:41" ht="22.5" customHeight="1" thickBot="1">
      <c r="B26" s="120" t="s">
        <v>13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33" t="s">
        <v>1</v>
      </c>
      <c r="N26" s="134"/>
      <c r="O26" s="134"/>
      <c r="P26" s="134"/>
      <c r="Q26" s="134"/>
      <c r="R26" s="134"/>
      <c r="S26" s="134"/>
      <c r="T26" s="134"/>
      <c r="U26" s="135"/>
      <c r="V26" s="133" t="s">
        <v>2</v>
      </c>
      <c r="W26" s="134"/>
      <c r="X26" s="134"/>
      <c r="Y26" s="134"/>
      <c r="Z26" s="134"/>
      <c r="AA26" s="134"/>
      <c r="AB26" s="134"/>
      <c r="AC26" s="134"/>
      <c r="AD26" s="135"/>
      <c r="AE26" s="134" t="s">
        <v>3</v>
      </c>
      <c r="AF26" s="134"/>
      <c r="AG26" s="134"/>
      <c r="AH26" s="134"/>
      <c r="AI26" s="134"/>
      <c r="AJ26" s="134"/>
      <c r="AK26" s="134"/>
      <c r="AL26" s="134"/>
      <c r="AM26" s="136"/>
      <c r="AO26" s="8"/>
    </row>
    <row r="27" spans="2:41" ht="22.5" customHeight="1">
      <c r="B27" s="166">
        <v>44652</v>
      </c>
      <c r="C27" s="167"/>
      <c r="D27" s="167"/>
      <c r="E27" s="167"/>
      <c r="F27" s="167"/>
      <c r="G27" s="168"/>
      <c r="H27" s="147"/>
      <c r="I27" s="148"/>
      <c r="J27" s="148"/>
      <c r="K27" s="137" t="s">
        <v>0</v>
      </c>
      <c r="L27" s="137"/>
      <c r="M27" s="122"/>
      <c r="N27" s="123"/>
      <c r="O27" s="123"/>
      <c r="P27" s="123"/>
      <c r="Q27" s="123"/>
      <c r="R27" s="123"/>
      <c r="S27" s="123"/>
      <c r="T27" s="178" t="s">
        <v>4</v>
      </c>
      <c r="U27" s="179"/>
      <c r="V27" s="183"/>
      <c r="W27" s="184"/>
      <c r="X27" s="184"/>
      <c r="Y27" s="184"/>
      <c r="Z27" s="184"/>
      <c r="AA27" s="184"/>
      <c r="AB27" s="184"/>
      <c r="AC27" s="178" t="s">
        <v>4</v>
      </c>
      <c r="AD27" s="179"/>
      <c r="AE27" s="119">
        <f>IF(H27&gt;=17,M27+V27,0)</f>
        <v>0</v>
      </c>
      <c r="AF27" s="119"/>
      <c r="AG27" s="119"/>
      <c r="AH27" s="119"/>
      <c r="AI27" s="119"/>
      <c r="AJ27" s="119"/>
      <c r="AK27" s="119"/>
      <c r="AL27" s="137" t="s">
        <v>4</v>
      </c>
      <c r="AM27" s="146"/>
      <c r="AO27" s="8"/>
    </row>
    <row r="28" spans="2:41" ht="22.5" customHeight="1">
      <c r="B28" s="113">
        <f>EDATE(B27,1)</f>
        <v>44682</v>
      </c>
      <c r="C28" s="114"/>
      <c r="D28" s="114"/>
      <c r="E28" s="114"/>
      <c r="F28" s="114"/>
      <c r="G28" s="115"/>
      <c r="H28" s="147"/>
      <c r="I28" s="148"/>
      <c r="J28" s="148"/>
      <c r="K28" s="137" t="s">
        <v>0</v>
      </c>
      <c r="L28" s="137"/>
      <c r="M28" s="122"/>
      <c r="N28" s="123"/>
      <c r="O28" s="123"/>
      <c r="P28" s="123"/>
      <c r="Q28" s="123"/>
      <c r="R28" s="123"/>
      <c r="S28" s="123"/>
      <c r="T28" s="137" t="s">
        <v>4</v>
      </c>
      <c r="U28" s="138"/>
      <c r="V28" s="122"/>
      <c r="W28" s="123"/>
      <c r="X28" s="123"/>
      <c r="Y28" s="123"/>
      <c r="Z28" s="123"/>
      <c r="AA28" s="123"/>
      <c r="AB28" s="123"/>
      <c r="AC28" s="137" t="s">
        <v>4</v>
      </c>
      <c r="AD28" s="138"/>
      <c r="AE28" s="119">
        <f>IF(H28&gt;=17,M28+V28,0)</f>
        <v>0</v>
      </c>
      <c r="AF28" s="119"/>
      <c r="AG28" s="119"/>
      <c r="AH28" s="119"/>
      <c r="AI28" s="119"/>
      <c r="AJ28" s="119"/>
      <c r="AK28" s="119"/>
      <c r="AL28" s="137" t="s">
        <v>4</v>
      </c>
      <c r="AM28" s="146"/>
      <c r="AO28" s="8"/>
    </row>
    <row r="29" spans="2:41" ht="22.5" customHeight="1" thickBot="1">
      <c r="B29" s="180">
        <f>EDATE(B28,1)</f>
        <v>44713</v>
      </c>
      <c r="C29" s="181"/>
      <c r="D29" s="181"/>
      <c r="E29" s="181"/>
      <c r="F29" s="181"/>
      <c r="G29" s="182"/>
      <c r="H29" s="139"/>
      <c r="I29" s="140"/>
      <c r="J29" s="140"/>
      <c r="K29" s="141" t="s">
        <v>0</v>
      </c>
      <c r="L29" s="141"/>
      <c r="M29" s="142"/>
      <c r="N29" s="143"/>
      <c r="O29" s="143"/>
      <c r="P29" s="143"/>
      <c r="Q29" s="143"/>
      <c r="R29" s="143"/>
      <c r="S29" s="143"/>
      <c r="T29" s="141" t="s">
        <v>4</v>
      </c>
      <c r="U29" s="150"/>
      <c r="V29" s="142"/>
      <c r="W29" s="143"/>
      <c r="X29" s="143"/>
      <c r="Y29" s="143"/>
      <c r="Z29" s="143"/>
      <c r="AA29" s="143"/>
      <c r="AB29" s="143"/>
      <c r="AC29" s="141" t="s">
        <v>4</v>
      </c>
      <c r="AD29" s="150"/>
      <c r="AE29" s="190">
        <f>IF(H29&gt;=17,M29+V29,0)</f>
        <v>0</v>
      </c>
      <c r="AF29" s="191"/>
      <c r="AG29" s="191"/>
      <c r="AH29" s="191"/>
      <c r="AI29" s="191"/>
      <c r="AJ29" s="191"/>
      <c r="AK29" s="191"/>
      <c r="AL29" s="141" t="s">
        <v>4</v>
      </c>
      <c r="AM29" s="149"/>
      <c r="AO29" s="8"/>
    </row>
    <row r="30" spans="2:41" ht="12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O30" s="8"/>
    </row>
    <row r="31" spans="2:41" ht="20.25" customHeight="1" thickBot="1">
      <c r="B31" s="11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O31" s="8"/>
    </row>
    <row r="32" spans="2:41" ht="16.5" customHeight="1">
      <c r="B32" s="155" t="s">
        <v>15</v>
      </c>
      <c r="C32" s="156"/>
      <c r="D32" s="156"/>
      <c r="E32" s="156"/>
      <c r="F32" s="156"/>
      <c r="G32" s="156"/>
      <c r="H32" s="156"/>
      <c r="I32" s="157"/>
      <c r="J32" s="172" t="s">
        <v>16</v>
      </c>
      <c r="K32" s="156"/>
      <c r="L32" s="156"/>
      <c r="M32" s="156"/>
      <c r="N32" s="156"/>
      <c r="O32" s="156"/>
      <c r="P32" s="156"/>
      <c r="Q32" s="173"/>
      <c r="AN32" s="6"/>
      <c r="AO32" s="6"/>
    </row>
    <row r="33" spans="2:41" ht="16.5" customHeight="1">
      <c r="B33" s="158"/>
      <c r="C33" s="159"/>
      <c r="D33" s="159"/>
      <c r="E33" s="159"/>
      <c r="F33" s="159"/>
      <c r="G33" s="159"/>
      <c r="H33" s="159"/>
      <c r="I33" s="160"/>
      <c r="J33" s="174"/>
      <c r="K33" s="159"/>
      <c r="L33" s="159"/>
      <c r="M33" s="159"/>
      <c r="N33" s="159"/>
      <c r="O33" s="159"/>
      <c r="P33" s="159"/>
      <c r="Q33" s="175"/>
      <c r="AN33" s="6"/>
      <c r="AO33" s="6"/>
    </row>
    <row r="34" spans="2:41" ht="16.5" customHeight="1">
      <c r="B34" s="161"/>
      <c r="C34" s="162"/>
      <c r="D34" s="162"/>
      <c r="E34" s="162"/>
      <c r="F34" s="162"/>
      <c r="G34" s="162"/>
      <c r="H34" s="162"/>
      <c r="I34" s="163"/>
      <c r="J34" s="176"/>
      <c r="K34" s="162"/>
      <c r="L34" s="162"/>
      <c r="M34" s="162"/>
      <c r="N34" s="162"/>
      <c r="O34" s="162"/>
      <c r="P34" s="162"/>
      <c r="Q34" s="177"/>
      <c r="AN34" s="6"/>
      <c r="AO34" s="6"/>
    </row>
    <row r="35" spans="2:41" ht="15" customHeight="1">
      <c r="B35" s="215">
        <f>IF(SUM(H12:N23)*1000&gt;0,SUM(H12:N23)*1000,"")</f>
      </c>
      <c r="C35" s="216"/>
      <c r="D35" s="216"/>
      <c r="E35" s="216"/>
      <c r="F35" s="216"/>
      <c r="G35" s="216"/>
      <c r="H35" s="151" t="s">
        <v>4</v>
      </c>
      <c r="I35" s="164"/>
      <c r="J35" s="219" t="str">
        <f>IF(ISERROR(ROUNDDOWN(_xlfn.AVERAGEIF(H12:N23,"&gt;0")*1000,0))," ",ROUNDDOWN(_xlfn.AVERAGEIF(H12:N23,"&gt;0")*1000,0))</f>
        <v> </v>
      </c>
      <c r="K35" s="216"/>
      <c r="L35" s="216"/>
      <c r="M35" s="216"/>
      <c r="N35" s="216"/>
      <c r="O35" s="216"/>
      <c r="P35" s="151" t="s">
        <v>4</v>
      </c>
      <c r="Q35" s="152"/>
      <c r="AN35" s="12"/>
      <c r="AO35" s="12"/>
    </row>
    <row r="36" spans="2:41" ht="15" customHeight="1" thickBot="1">
      <c r="B36" s="217"/>
      <c r="C36" s="218"/>
      <c r="D36" s="218"/>
      <c r="E36" s="218"/>
      <c r="F36" s="218"/>
      <c r="G36" s="218"/>
      <c r="H36" s="153"/>
      <c r="I36" s="165"/>
      <c r="J36" s="220"/>
      <c r="K36" s="218"/>
      <c r="L36" s="218"/>
      <c r="M36" s="218"/>
      <c r="N36" s="218"/>
      <c r="O36" s="218"/>
      <c r="P36" s="153"/>
      <c r="Q36" s="154"/>
      <c r="AN36" s="12"/>
      <c r="AO36" s="29"/>
    </row>
    <row r="37" spans="2:41" ht="16.5" customHeight="1">
      <c r="B37" s="186" t="s">
        <v>5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M37" s="187" t="s">
        <v>11</v>
      </c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87" t="s">
        <v>12</v>
      </c>
      <c r="Y37" s="178"/>
      <c r="Z37" s="178"/>
      <c r="AA37" s="178"/>
      <c r="AB37" s="178"/>
      <c r="AC37" s="178"/>
      <c r="AD37" s="178"/>
      <c r="AE37" s="178"/>
      <c r="AF37" s="178"/>
      <c r="AG37" s="178"/>
      <c r="AH37" s="188"/>
      <c r="AN37" s="12"/>
      <c r="AO37" s="29"/>
    </row>
    <row r="38" spans="2:41" ht="16.5" customHeight="1">
      <c r="B38" s="189" t="s">
        <v>33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85" t="s">
        <v>6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85" t="s">
        <v>6</v>
      </c>
      <c r="Y38" s="137"/>
      <c r="Z38" s="137"/>
      <c r="AA38" s="137"/>
      <c r="AB38" s="137"/>
      <c r="AC38" s="137"/>
      <c r="AD38" s="137"/>
      <c r="AE38" s="137"/>
      <c r="AF38" s="137"/>
      <c r="AG38" s="137"/>
      <c r="AH38" s="146"/>
      <c r="AN38" s="12"/>
      <c r="AO38" s="29"/>
    </row>
    <row r="39" spans="2:41" ht="16.5" customHeight="1">
      <c r="B39" s="189" t="s">
        <v>7</v>
      </c>
      <c r="C39" s="137"/>
      <c r="D39" s="137"/>
      <c r="E39" s="138"/>
      <c r="F39" s="137" t="s">
        <v>8</v>
      </c>
      <c r="G39" s="137"/>
      <c r="H39" s="137"/>
      <c r="I39" s="137"/>
      <c r="J39" s="137"/>
      <c r="K39" s="137"/>
      <c r="L39" s="138"/>
      <c r="M39" s="185" t="s">
        <v>7</v>
      </c>
      <c r="N39" s="137"/>
      <c r="O39" s="137"/>
      <c r="P39" s="138"/>
      <c r="Q39" s="185" t="s">
        <v>8</v>
      </c>
      <c r="R39" s="137"/>
      <c r="S39" s="137"/>
      <c r="T39" s="137"/>
      <c r="U39" s="137"/>
      <c r="V39" s="137"/>
      <c r="W39" s="138"/>
      <c r="X39" s="185" t="s">
        <v>7</v>
      </c>
      <c r="Y39" s="137"/>
      <c r="Z39" s="137"/>
      <c r="AA39" s="138"/>
      <c r="AB39" s="185" t="s">
        <v>8</v>
      </c>
      <c r="AC39" s="137"/>
      <c r="AD39" s="137"/>
      <c r="AE39" s="137"/>
      <c r="AF39" s="137"/>
      <c r="AG39" s="137"/>
      <c r="AH39" s="146"/>
      <c r="AN39" s="12"/>
      <c r="AO39" s="29"/>
    </row>
    <row r="40" spans="2:41" ht="16.5" customHeight="1">
      <c r="B40" s="209" t="str">
        <f>IF(ISERROR(VLOOKUP(J35,'早見表（数字のみ）'!A:G,4))," ",VLOOKUP(J35,'早見表（数字のみ）'!A:G,4))</f>
        <v> </v>
      </c>
      <c r="C40" s="151"/>
      <c r="D40" s="151"/>
      <c r="E40" s="164"/>
      <c r="F40" s="211" t="str">
        <f>IF(ISERROR(VLOOKUP(B40,'早見表（数字のみ）'!D:G,4))," ",VLOOKUP(B40,'早見表（数字のみ）'!D:G,4))</f>
        <v> </v>
      </c>
      <c r="G40" s="211"/>
      <c r="H40" s="211"/>
      <c r="I40" s="211"/>
      <c r="J40" s="211"/>
      <c r="K40" s="151" t="s">
        <v>9</v>
      </c>
      <c r="L40" s="164"/>
      <c r="M40" s="207" t="str">
        <f>IF(ISERROR(VLOOKUP(J35,'早見表（数字のみ）'!A:G,5))," ",VLOOKUP(J35,'早見表（数字のみ）'!A:G,5))</f>
        <v> </v>
      </c>
      <c r="N40" s="151"/>
      <c r="O40" s="151"/>
      <c r="P40" s="164"/>
      <c r="Q40" s="213" t="str">
        <f>IF(ISERROR(VLOOKUP(M40,'早見表（数字のみ）'!E:H,4))," ",VLOOKUP(M40,'早見表（数字のみ）'!E:H,4))</f>
        <v> </v>
      </c>
      <c r="R40" s="211"/>
      <c r="S40" s="211"/>
      <c r="T40" s="211"/>
      <c r="U40" s="211"/>
      <c r="V40" s="151" t="s">
        <v>9</v>
      </c>
      <c r="W40" s="164"/>
      <c r="X40" s="207" t="str">
        <f>IF(ISERROR(VLOOKUP(J35,'早見表（数字のみ）'!A:G,6))," ",VLOOKUP(J35,'早見表（数字のみ）'!A:G,6))</f>
        <v> </v>
      </c>
      <c r="Y40" s="151"/>
      <c r="Z40" s="151"/>
      <c r="AA40" s="164"/>
      <c r="AB40" s="213" t="str">
        <f>IF(ISERROR(VLOOKUP(X40,'早見表（数字のみ）'!F:H,3))," ",VLOOKUP(X40,'早見表（数字のみ）'!F:H,3))</f>
        <v> </v>
      </c>
      <c r="AC40" s="211"/>
      <c r="AD40" s="211"/>
      <c r="AE40" s="211"/>
      <c r="AF40" s="211"/>
      <c r="AG40" s="151" t="s">
        <v>9</v>
      </c>
      <c r="AH40" s="152"/>
      <c r="AI40" s="21"/>
      <c r="AJ40" s="8"/>
      <c r="AK40" s="8"/>
      <c r="AL40" s="8"/>
      <c r="AM40" s="8"/>
      <c r="AO40" s="6"/>
    </row>
    <row r="41" spans="2:41" ht="16.5" customHeight="1" thickBot="1">
      <c r="B41" s="210"/>
      <c r="C41" s="153"/>
      <c r="D41" s="153"/>
      <c r="E41" s="165"/>
      <c r="F41" s="212"/>
      <c r="G41" s="212"/>
      <c r="H41" s="212"/>
      <c r="I41" s="212"/>
      <c r="J41" s="212"/>
      <c r="K41" s="153"/>
      <c r="L41" s="165"/>
      <c r="M41" s="208"/>
      <c r="N41" s="153"/>
      <c r="O41" s="153"/>
      <c r="P41" s="165"/>
      <c r="Q41" s="214"/>
      <c r="R41" s="212"/>
      <c r="S41" s="212"/>
      <c r="T41" s="212"/>
      <c r="U41" s="212"/>
      <c r="V41" s="153"/>
      <c r="W41" s="165"/>
      <c r="X41" s="208"/>
      <c r="Y41" s="153"/>
      <c r="Z41" s="153"/>
      <c r="AA41" s="165"/>
      <c r="AB41" s="214"/>
      <c r="AC41" s="212"/>
      <c r="AD41" s="212"/>
      <c r="AE41" s="212"/>
      <c r="AF41" s="212"/>
      <c r="AG41" s="153"/>
      <c r="AH41" s="154"/>
      <c r="AI41" s="27"/>
      <c r="AJ41" s="26"/>
      <c r="AK41" s="26"/>
      <c r="AL41" s="13"/>
      <c r="AM41" s="13"/>
      <c r="AO41" s="6"/>
    </row>
    <row r="42" spans="2:41" s="8" customFormat="1" ht="16.5" customHeight="1" thickBot="1">
      <c r="B42" s="13"/>
      <c r="C42" s="13"/>
      <c r="D42" s="13"/>
      <c r="E42" s="13"/>
      <c r="F42" s="26"/>
      <c r="G42" s="26"/>
      <c r="H42" s="26"/>
      <c r="I42" s="26"/>
      <c r="J42" s="26"/>
      <c r="K42" s="13"/>
      <c r="L42" s="13"/>
      <c r="M42" s="13"/>
      <c r="N42" s="13"/>
      <c r="O42" s="13"/>
      <c r="P42" s="13"/>
      <c r="Q42" s="26"/>
      <c r="R42" s="26"/>
      <c r="S42" s="26"/>
      <c r="T42" s="26"/>
      <c r="U42" s="26"/>
      <c r="V42" s="13"/>
      <c r="W42" s="13"/>
      <c r="X42" s="30"/>
      <c r="Y42" s="30"/>
      <c r="Z42" s="30"/>
      <c r="AA42" s="30"/>
      <c r="AB42" s="31"/>
      <c r="AC42" s="31"/>
      <c r="AD42" s="31"/>
      <c r="AE42" s="31"/>
      <c r="AF42" s="31"/>
      <c r="AG42" s="30"/>
      <c r="AH42" s="30"/>
      <c r="AI42" s="26"/>
      <c r="AJ42" s="26"/>
      <c r="AK42" s="26"/>
      <c r="AL42" s="13"/>
      <c r="AM42" s="13"/>
      <c r="AO42" s="6"/>
    </row>
    <row r="43" spans="2:41" ht="16.5" customHeight="1">
      <c r="B43" s="155" t="s">
        <v>31</v>
      </c>
      <c r="C43" s="156"/>
      <c r="D43" s="156"/>
      <c r="E43" s="156"/>
      <c r="F43" s="156"/>
      <c r="G43" s="156"/>
      <c r="H43" s="156"/>
      <c r="I43" s="157"/>
      <c r="J43" s="172" t="s">
        <v>32</v>
      </c>
      <c r="K43" s="156"/>
      <c r="L43" s="156"/>
      <c r="M43" s="156"/>
      <c r="N43" s="156"/>
      <c r="O43" s="156"/>
      <c r="P43" s="156"/>
      <c r="Q43" s="173"/>
      <c r="AN43" s="6"/>
      <c r="AO43" s="6"/>
    </row>
    <row r="44" spans="2:41" ht="16.5" customHeight="1">
      <c r="B44" s="158"/>
      <c r="C44" s="159"/>
      <c r="D44" s="159"/>
      <c r="E44" s="159"/>
      <c r="F44" s="159"/>
      <c r="G44" s="159"/>
      <c r="H44" s="159"/>
      <c r="I44" s="160"/>
      <c r="J44" s="174"/>
      <c r="K44" s="159"/>
      <c r="L44" s="159"/>
      <c r="M44" s="159"/>
      <c r="N44" s="159"/>
      <c r="O44" s="159"/>
      <c r="P44" s="159"/>
      <c r="Q44" s="175"/>
      <c r="AN44" s="6"/>
      <c r="AO44" s="6"/>
    </row>
    <row r="45" spans="2:41" ht="16.5" customHeight="1">
      <c r="B45" s="161"/>
      <c r="C45" s="162"/>
      <c r="D45" s="162"/>
      <c r="E45" s="162"/>
      <c r="F45" s="162"/>
      <c r="G45" s="162"/>
      <c r="H45" s="162"/>
      <c r="I45" s="163"/>
      <c r="J45" s="176"/>
      <c r="K45" s="162"/>
      <c r="L45" s="162"/>
      <c r="M45" s="162"/>
      <c r="N45" s="162"/>
      <c r="O45" s="162"/>
      <c r="P45" s="162"/>
      <c r="Q45" s="177"/>
      <c r="AN45" s="6"/>
      <c r="AO45" s="6"/>
    </row>
    <row r="46" spans="2:41" ht="16.5" customHeight="1">
      <c r="B46" s="215" t="str">
        <f>IF(SUM(AE27:AK29)=0," ",SUM(AE27:AK29))</f>
        <v> </v>
      </c>
      <c r="C46" s="216"/>
      <c r="D46" s="216"/>
      <c r="E46" s="216"/>
      <c r="F46" s="216"/>
      <c r="G46" s="216"/>
      <c r="H46" s="151" t="s">
        <v>4</v>
      </c>
      <c r="I46" s="164"/>
      <c r="J46" s="219" t="str">
        <f>IF(ISERROR(ROUNDDOWN(_xlfn.AVERAGEIF(AE27:AK29,"&gt;0"),0))," ",ROUNDDOWN(_xlfn.AVERAGEIF(AE27:AK29,"&gt;0"),0))</f>
        <v> </v>
      </c>
      <c r="K46" s="216"/>
      <c r="L46" s="216"/>
      <c r="M46" s="216"/>
      <c r="N46" s="216"/>
      <c r="O46" s="216"/>
      <c r="P46" s="151" t="s">
        <v>4</v>
      </c>
      <c r="Q46" s="152"/>
      <c r="AN46" s="12"/>
      <c r="AO46" s="6"/>
    </row>
    <row r="47" spans="2:41" ht="16.5" customHeight="1" thickBot="1">
      <c r="B47" s="217"/>
      <c r="C47" s="218"/>
      <c r="D47" s="218"/>
      <c r="E47" s="218"/>
      <c r="F47" s="218"/>
      <c r="G47" s="218"/>
      <c r="H47" s="153"/>
      <c r="I47" s="165"/>
      <c r="J47" s="220"/>
      <c r="K47" s="218"/>
      <c r="L47" s="218"/>
      <c r="M47" s="218"/>
      <c r="N47" s="218"/>
      <c r="O47" s="218"/>
      <c r="P47" s="153"/>
      <c r="Q47" s="154"/>
      <c r="AN47" s="12"/>
      <c r="AO47" s="6"/>
    </row>
    <row r="48" spans="2:41" ht="16.5" customHeight="1">
      <c r="B48" s="186" t="s">
        <v>5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9"/>
      <c r="M48" s="187" t="s">
        <v>11</v>
      </c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87" t="s">
        <v>12</v>
      </c>
      <c r="Y48" s="178"/>
      <c r="Z48" s="178"/>
      <c r="AA48" s="178"/>
      <c r="AB48" s="178"/>
      <c r="AC48" s="178"/>
      <c r="AD48" s="178"/>
      <c r="AE48" s="178"/>
      <c r="AF48" s="178"/>
      <c r="AG48" s="178"/>
      <c r="AH48" s="188"/>
      <c r="AJ48" s="192" t="s">
        <v>35</v>
      </c>
      <c r="AK48" s="193"/>
      <c r="AL48" s="193"/>
      <c r="AM48" s="194"/>
      <c r="AN48" s="12"/>
      <c r="AO48" s="29"/>
    </row>
    <row r="49" spans="2:41" ht="16.5" customHeight="1">
      <c r="B49" s="189" t="s">
        <v>34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8"/>
      <c r="M49" s="185" t="s">
        <v>6</v>
      </c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85" t="s">
        <v>6</v>
      </c>
      <c r="Y49" s="137"/>
      <c r="Z49" s="137"/>
      <c r="AA49" s="137"/>
      <c r="AB49" s="137"/>
      <c r="AC49" s="137"/>
      <c r="AD49" s="137"/>
      <c r="AE49" s="137"/>
      <c r="AF49" s="137"/>
      <c r="AG49" s="137"/>
      <c r="AH49" s="146"/>
      <c r="AJ49" s="195"/>
      <c r="AK49" s="196"/>
      <c r="AL49" s="196"/>
      <c r="AM49" s="197"/>
      <c r="AN49" s="12"/>
      <c r="AO49" s="29"/>
    </row>
    <row r="50" spans="2:41" ht="16.5" customHeight="1">
      <c r="B50" s="189" t="s">
        <v>7</v>
      </c>
      <c r="C50" s="137"/>
      <c r="D50" s="137"/>
      <c r="E50" s="138"/>
      <c r="F50" s="137" t="s">
        <v>8</v>
      </c>
      <c r="G50" s="137"/>
      <c r="H50" s="137"/>
      <c r="I50" s="137"/>
      <c r="J50" s="137"/>
      <c r="K50" s="137"/>
      <c r="L50" s="138"/>
      <c r="M50" s="185" t="s">
        <v>7</v>
      </c>
      <c r="N50" s="137"/>
      <c r="O50" s="137"/>
      <c r="P50" s="138"/>
      <c r="Q50" s="185" t="s">
        <v>8</v>
      </c>
      <c r="R50" s="137"/>
      <c r="S50" s="137"/>
      <c r="T50" s="137"/>
      <c r="U50" s="137"/>
      <c r="V50" s="137"/>
      <c r="W50" s="138"/>
      <c r="X50" s="185" t="s">
        <v>7</v>
      </c>
      <c r="Y50" s="137"/>
      <c r="Z50" s="137"/>
      <c r="AA50" s="138"/>
      <c r="AB50" s="185" t="s">
        <v>8</v>
      </c>
      <c r="AC50" s="137"/>
      <c r="AD50" s="137"/>
      <c r="AE50" s="137"/>
      <c r="AF50" s="137"/>
      <c r="AG50" s="137"/>
      <c r="AH50" s="146"/>
      <c r="AJ50" s="198"/>
      <c r="AK50" s="199"/>
      <c r="AL50" s="199"/>
      <c r="AM50" s="200"/>
      <c r="AN50" s="12"/>
      <c r="AO50" s="29"/>
    </row>
    <row r="51" spans="2:41" ht="16.5" customHeight="1">
      <c r="B51" s="209" t="str">
        <f>IF(ISERROR(VLOOKUP(J46,'早見表（数字のみ）'!A:G,4))," ",VLOOKUP(J46,'早見表（数字のみ）'!A:G,4))</f>
        <v> </v>
      </c>
      <c r="C51" s="151"/>
      <c r="D51" s="151"/>
      <c r="E51" s="164"/>
      <c r="F51" s="211" t="str">
        <f>IF(ISERROR(VLOOKUP(B51,'早見表（数字のみ）'!D:G,4))," ",VLOOKUP(B51,'早見表（数字のみ）'!D:G,4))</f>
        <v> </v>
      </c>
      <c r="G51" s="211"/>
      <c r="H51" s="211"/>
      <c r="I51" s="211"/>
      <c r="J51" s="211"/>
      <c r="K51" s="151" t="s">
        <v>9</v>
      </c>
      <c r="L51" s="164"/>
      <c r="M51" s="207" t="str">
        <f>IF(ISERROR(VLOOKUP(J46,'早見表（数字のみ）'!A:G,5))," ",VLOOKUP(J46,'早見表（数字のみ）'!A:G,5))</f>
        <v> </v>
      </c>
      <c r="N51" s="151"/>
      <c r="O51" s="151"/>
      <c r="P51" s="164"/>
      <c r="Q51" s="213" t="str">
        <f>IF(ISERROR(VLOOKUP(M51,'早見表（数字のみ）'!E:H,3))," ",VLOOKUP(M51,'早見表（数字のみ）'!E:H,3))</f>
        <v> </v>
      </c>
      <c r="R51" s="211"/>
      <c r="S51" s="211"/>
      <c r="T51" s="211"/>
      <c r="U51" s="211"/>
      <c r="V51" s="151" t="s">
        <v>9</v>
      </c>
      <c r="W51" s="164"/>
      <c r="X51" s="207" t="str">
        <f>IF(ISERROR(VLOOKUP(J46,'早見表（数字のみ）'!A:G,6))," ",VLOOKUP(J46,'早見表（数字のみ）'!A:G,6))</f>
        <v> </v>
      </c>
      <c r="Y51" s="151"/>
      <c r="Z51" s="151"/>
      <c r="AA51" s="164"/>
      <c r="AB51" s="213" t="str">
        <f>IF(ISERROR(VLOOKUP(X51,'早見表（数字のみ）'!F:H,3))," ",VLOOKUP(X51,'早見表（数字のみ）'!F:H,3))</f>
        <v> </v>
      </c>
      <c r="AC51" s="211"/>
      <c r="AD51" s="211"/>
      <c r="AE51" s="211"/>
      <c r="AF51" s="211"/>
      <c r="AG51" s="151" t="s">
        <v>9</v>
      </c>
      <c r="AH51" s="152"/>
      <c r="AI51" s="21"/>
      <c r="AJ51" s="201" t="str">
        <f>IF(ISERROR(IF(OR(ABS(B40-B51)&gt;1,ABS(M40-M51)&gt;1,ABS(X40-X51)&gt;1),"○","×"))," ",IF(OR(ABS(B40-B51)&gt;1,ABS(M40-M51)&gt;1,ABS(X40-X51)&gt;1),"○","×"))</f>
        <v> </v>
      </c>
      <c r="AK51" s="202"/>
      <c r="AL51" s="202"/>
      <c r="AM51" s="203"/>
      <c r="AO51" s="6"/>
    </row>
    <row r="52" spans="2:41" ht="16.5" customHeight="1" thickBot="1">
      <c r="B52" s="210"/>
      <c r="C52" s="153"/>
      <c r="D52" s="153"/>
      <c r="E52" s="165"/>
      <c r="F52" s="212"/>
      <c r="G52" s="212"/>
      <c r="H52" s="212"/>
      <c r="I52" s="212"/>
      <c r="J52" s="212"/>
      <c r="K52" s="153"/>
      <c r="L52" s="165"/>
      <c r="M52" s="208"/>
      <c r="N52" s="153"/>
      <c r="O52" s="153"/>
      <c r="P52" s="165"/>
      <c r="Q52" s="214"/>
      <c r="R52" s="212"/>
      <c r="S52" s="212"/>
      <c r="T52" s="212"/>
      <c r="U52" s="212"/>
      <c r="V52" s="153"/>
      <c r="W52" s="165"/>
      <c r="X52" s="208"/>
      <c r="Y52" s="153"/>
      <c r="Z52" s="153"/>
      <c r="AA52" s="165"/>
      <c r="AB52" s="214"/>
      <c r="AC52" s="212"/>
      <c r="AD52" s="212"/>
      <c r="AE52" s="212"/>
      <c r="AF52" s="212"/>
      <c r="AG52" s="153"/>
      <c r="AH52" s="154"/>
      <c r="AI52" s="27"/>
      <c r="AJ52" s="204"/>
      <c r="AK52" s="205"/>
      <c r="AL52" s="205"/>
      <c r="AM52" s="206"/>
      <c r="AO52" s="6"/>
    </row>
    <row r="53" spans="2:41" s="8" customFormat="1" ht="16.5" customHeight="1">
      <c r="B53" s="13"/>
      <c r="C53" s="13"/>
      <c r="D53" s="13"/>
      <c r="E53" s="13"/>
      <c r="F53" s="26"/>
      <c r="G53" s="26"/>
      <c r="H53" s="26"/>
      <c r="I53" s="26"/>
      <c r="J53" s="26"/>
      <c r="K53" s="13"/>
      <c r="L53" s="13"/>
      <c r="M53" s="13"/>
      <c r="N53" s="13"/>
      <c r="O53" s="13"/>
      <c r="P53" s="13"/>
      <c r="Q53" s="26"/>
      <c r="R53" s="26"/>
      <c r="S53" s="26"/>
      <c r="T53" s="26"/>
      <c r="U53" s="26"/>
      <c r="V53" s="13"/>
      <c r="W53" s="13"/>
      <c r="X53" s="30"/>
      <c r="Y53" s="30"/>
      <c r="Z53" s="30"/>
      <c r="AA53" s="30"/>
      <c r="AB53" s="31"/>
      <c r="AC53" s="31"/>
      <c r="AD53" s="31"/>
      <c r="AE53" s="31"/>
      <c r="AF53" s="31"/>
      <c r="AG53" s="30"/>
      <c r="AH53" s="30"/>
      <c r="AI53" s="26"/>
      <c r="AJ53" s="26"/>
      <c r="AK53" s="26"/>
      <c r="AL53" s="13"/>
      <c r="AM53" s="13"/>
      <c r="AO53" s="6"/>
    </row>
    <row r="54" spans="2:41" ht="20.25" customHeight="1">
      <c r="B54" s="40" t="s">
        <v>40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5"/>
      <c r="AN54" s="8"/>
      <c r="AO54" s="6"/>
    </row>
    <row r="55" spans="2:41" ht="24" customHeight="1">
      <c r="B55" s="41"/>
      <c r="C55" s="47" t="s">
        <v>42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36"/>
      <c r="AN55" s="17"/>
      <c r="AO55" s="6"/>
    </row>
    <row r="56" spans="2:41" ht="24" customHeight="1">
      <c r="B56" s="48" t="s">
        <v>43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36"/>
      <c r="AN56" s="17"/>
      <c r="AO56" s="6"/>
    </row>
    <row r="57" spans="2:41" ht="24" customHeight="1">
      <c r="B57" s="46" t="s">
        <v>41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36"/>
      <c r="AN57" s="17"/>
      <c r="AO57" s="6"/>
    </row>
    <row r="58" spans="2:41" ht="24" customHeight="1">
      <c r="B58" s="41" t="s">
        <v>38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36"/>
      <c r="AN58" s="17"/>
      <c r="AO58" s="6"/>
    </row>
    <row r="59" spans="2:41" ht="24" customHeight="1">
      <c r="B59" s="41" t="s">
        <v>39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36"/>
      <c r="AN59" s="17"/>
      <c r="AO59" s="6"/>
    </row>
    <row r="60" spans="2:41" ht="24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9"/>
      <c r="AN60" s="17"/>
      <c r="AO60" s="6"/>
    </row>
    <row r="61" spans="2:41" ht="24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7"/>
      <c r="AO61" s="6"/>
    </row>
    <row r="62" spans="2:41" ht="19.5" customHeight="1" thickBot="1">
      <c r="B62" s="4" t="s">
        <v>19</v>
      </c>
      <c r="AN62" s="17"/>
      <c r="AO62" s="6"/>
    </row>
    <row r="63" spans="2:41" ht="20.25" customHeight="1" thickTop="1">
      <c r="B63" s="130" t="s">
        <v>20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2"/>
      <c r="AO63" s="6"/>
    </row>
    <row r="64" spans="2:41" ht="30" customHeight="1">
      <c r="B64" s="71" t="s">
        <v>36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 t="s">
        <v>21</v>
      </c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3"/>
      <c r="AO64" s="6"/>
    </row>
    <row r="65" spans="2:41" ht="17.25" customHeight="1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 t="s">
        <v>22</v>
      </c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3"/>
      <c r="AO65" s="6"/>
    </row>
    <row r="66" spans="2:41" ht="17.25" customHeight="1"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 t="s">
        <v>23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3"/>
      <c r="AO66" s="6"/>
    </row>
    <row r="67" spans="2:41" ht="7.5" customHeight="1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3"/>
      <c r="AO67" s="6"/>
    </row>
    <row r="68" spans="2:41" ht="12" customHeight="1" thickBot="1"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6"/>
      <c r="AO68" s="6"/>
    </row>
    <row r="69" ht="20.25" customHeight="1" thickBot="1" thickTop="1">
      <c r="AO69" s="6"/>
    </row>
    <row r="70" spans="2:41" ht="15" customHeight="1">
      <c r="B70" s="18" t="s">
        <v>10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20"/>
      <c r="AO70" s="6"/>
    </row>
    <row r="71" spans="2:41" ht="15" customHeight="1">
      <c r="B71" s="2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22"/>
      <c r="AO71" s="6"/>
    </row>
    <row r="72" spans="2:41" ht="12.75" customHeight="1" thickBot="1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5"/>
      <c r="AO72" s="8"/>
    </row>
    <row r="73" ht="17.25">
      <c r="AM73" s="1" t="s">
        <v>24</v>
      </c>
    </row>
  </sheetData>
  <sheetProtection password="CC27" sheet="1"/>
  <mergeCells count="139">
    <mergeCell ref="K6:O6"/>
    <mergeCell ref="P6:T6"/>
    <mergeCell ref="K7:O9"/>
    <mergeCell ref="P7:T9"/>
    <mergeCell ref="H13:N13"/>
    <mergeCell ref="O13:P13"/>
    <mergeCell ref="H11:P11"/>
    <mergeCell ref="O12:P12"/>
    <mergeCell ref="AB40:AF41"/>
    <mergeCell ref="AG40:AH41"/>
    <mergeCell ref="X40:AA41"/>
    <mergeCell ref="AL28:AM28"/>
    <mergeCell ref="V40:W41"/>
    <mergeCell ref="H14:N14"/>
    <mergeCell ref="O14:P14"/>
    <mergeCell ref="H16:N16"/>
    <mergeCell ref="O16:P16"/>
    <mergeCell ref="M39:P39"/>
    <mergeCell ref="Q50:W50"/>
    <mergeCell ref="X49:AH49"/>
    <mergeCell ref="X48:AH48"/>
    <mergeCell ref="F39:L39"/>
    <mergeCell ref="B35:G36"/>
    <mergeCell ref="X8:AD9"/>
    <mergeCell ref="AE8:AM9"/>
    <mergeCell ref="U6:W9"/>
    <mergeCell ref="X6:AD7"/>
    <mergeCell ref="AE6:AM7"/>
    <mergeCell ref="J46:O47"/>
    <mergeCell ref="P46:Q47"/>
    <mergeCell ref="J35:O36"/>
    <mergeCell ref="Q40:U41"/>
    <mergeCell ref="H20:N20"/>
    <mergeCell ref="O20:P20"/>
    <mergeCell ref="O22:P22"/>
    <mergeCell ref="H21:N21"/>
    <mergeCell ref="O21:P21"/>
    <mergeCell ref="H17:N17"/>
    <mergeCell ref="O17:P17"/>
    <mergeCell ref="H19:N19"/>
    <mergeCell ref="F50:L50"/>
    <mergeCell ref="M50:P50"/>
    <mergeCell ref="B48:L48"/>
    <mergeCell ref="B40:E41"/>
    <mergeCell ref="B46:G47"/>
    <mergeCell ref="B17:G17"/>
    <mergeCell ref="H46:I47"/>
    <mergeCell ref="H15:N15"/>
    <mergeCell ref="O15:P15"/>
    <mergeCell ref="Q39:W39"/>
    <mergeCell ref="X39:AA39"/>
    <mergeCell ref="AB51:AF52"/>
    <mergeCell ref="M40:P41"/>
    <mergeCell ref="F40:J41"/>
    <mergeCell ref="K40:L41"/>
    <mergeCell ref="B43:I45"/>
    <mergeCell ref="J43:Q45"/>
    <mergeCell ref="B51:E52"/>
    <mergeCell ref="F51:J52"/>
    <mergeCell ref="K51:L52"/>
    <mergeCell ref="M51:P52"/>
    <mergeCell ref="Q51:U52"/>
    <mergeCell ref="V51:W52"/>
    <mergeCell ref="AG51:AH52"/>
    <mergeCell ref="AJ48:AM50"/>
    <mergeCell ref="AJ51:AM52"/>
    <mergeCell ref="B50:E50"/>
    <mergeCell ref="X51:AA52"/>
    <mergeCell ref="AB50:AH50"/>
    <mergeCell ref="X50:AA50"/>
    <mergeCell ref="M48:W48"/>
    <mergeCell ref="B49:L49"/>
    <mergeCell ref="M49:W49"/>
    <mergeCell ref="AB39:AH39"/>
    <mergeCell ref="B37:L37"/>
    <mergeCell ref="M37:W37"/>
    <mergeCell ref="X37:AH37"/>
    <mergeCell ref="B38:L38"/>
    <mergeCell ref="K27:L27"/>
    <mergeCell ref="AE29:AK29"/>
    <mergeCell ref="B39:E39"/>
    <mergeCell ref="M38:W38"/>
    <mergeCell ref="X38:AH38"/>
    <mergeCell ref="B18:G18"/>
    <mergeCell ref="B19:G19"/>
    <mergeCell ref="B22:G22"/>
    <mergeCell ref="H22:N22"/>
    <mergeCell ref="O19:P19"/>
    <mergeCell ref="H18:N18"/>
    <mergeCell ref="O18:P18"/>
    <mergeCell ref="AE28:AK28"/>
    <mergeCell ref="M27:S27"/>
    <mergeCell ref="AC27:AD27"/>
    <mergeCell ref="H27:J27"/>
    <mergeCell ref="B28:G28"/>
    <mergeCell ref="B29:G29"/>
    <mergeCell ref="T27:U27"/>
    <mergeCell ref="V27:AB27"/>
    <mergeCell ref="T29:U29"/>
    <mergeCell ref="B14:G14"/>
    <mergeCell ref="B15:G15"/>
    <mergeCell ref="P35:Q36"/>
    <mergeCell ref="B32:I34"/>
    <mergeCell ref="H35:I36"/>
    <mergeCell ref="B27:G27"/>
    <mergeCell ref="O23:P23"/>
    <mergeCell ref="H23:N23"/>
    <mergeCell ref="B23:G23"/>
    <mergeCell ref="J32:Q34"/>
    <mergeCell ref="AK1:AN1"/>
    <mergeCell ref="B2:AM5"/>
    <mergeCell ref="AL27:AM27"/>
    <mergeCell ref="H28:J28"/>
    <mergeCell ref="K28:L28"/>
    <mergeCell ref="AL29:AM29"/>
    <mergeCell ref="V28:AB28"/>
    <mergeCell ref="AC28:AD28"/>
    <mergeCell ref="V29:AB29"/>
    <mergeCell ref="AC29:AD29"/>
    <mergeCell ref="B63:AM63"/>
    <mergeCell ref="B26:L26"/>
    <mergeCell ref="M26:U26"/>
    <mergeCell ref="V26:AD26"/>
    <mergeCell ref="AE26:AM26"/>
    <mergeCell ref="T28:U28"/>
    <mergeCell ref="H29:J29"/>
    <mergeCell ref="K29:L29"/>
    <mergeCell ref="M29:S29"/>
    <mergeCell ref="M28:S28"/>
    <mergeCell ref="B6:D9"/>
    <mergeCell ref="E6:J9"/>
    <mergeCell ref="B12:G12"/>
    <mergeCell ref="B13:G13"/>
    <mergeCell ref="AE27:AK27"/>
    <mergeCell ref="B16:G16"/>
    <mergeCell ref="B11:G11"/>
    <mergeCell ref="H12:N12"/>
    <mergeCell ref="B20:G20"/>
    <mergeCell ref="B21:G21"/>
  </mergeCells>
  <conditionalFormatting sqref="H12:N23">
    <cfRule type="cellIs" priority="1" dxfId="0" operator="greaterThan" stopIfTrue="1">
      <formula>1390</formula>
    </cfRule>
  </conditionalFormatting>
  <printOptions/>
  <pageMargins left="0.7086614173228347" right="0.7086614173228347" top="0.5511811023622047" bottom="0.1968503937007874" header="0.31496062992125984" footer="0.31496062992125984"/>
  <pageSetup cellComments="asDisplayed"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3.5"/>
  <cols>
    <col min="1" max="1" width="11.625" style="49" customWidth="1"/>
    <col min="2" max="2" width="3.75390625" style="50" customWidth="1"/>
    <col min="3" max="3" width="11.625" style="50" customWidth="1"/>
    <col min="4" max="4" width="7.50390625" style="55" customWidth="1"/>
    <col min="5" max="6" width="7.50390625" style="52" customWidth="1"/>
    <col min="7" max="7" width="11.625" style="77" customWidth="1"/>
    <col min="8" max="8" width="11.625" style="53" customWidth="1"/>
    <col min="9" max="9" width="3.75390625" style="54" customWidth="1"/>
    <col min="10" max="10" width="11.625" style="54" customWidth="1"/>
    <col min="11" max="16384" width="9.00390625" style="54" customWidth="1"/>
  </cols>
  <sheetData>
    <row r="1" spans="4:11" ht="17.25">
      <c r="D1" s="51" t="s">
        <v>59</v>
      </c>
      <c r="J1" s="244" t="s">
        <v>46</v>
      </c>
      <c r="K1" s="244"/>
    </row>
    <row r="2" ht="7.5" customHeight="1"/>
    <row r="3" spans="1:8" s="56" customFormat="1" ht="15" customHeight="1">
      <c r="A3" s="245" t="s">
        <v>47</v>
      </c>
      <c r="B3" s="246"/>
      <c r="C3" s="247"/>
      <c r="D3" s="254" t="s">
        <v>48</v>
      </c>
      <c r="E3" s="255"/>
      <c r="F3" s="255"/>
      <c r="G3" s="255"/>
      <c r="H3" s="255"/>
    </row>
    <row r="4" spans="1:8" s="56" customFormat="1" ht="15" customHeight="1">
      <c r="A4" s="248"/>
      <c r="B4" s="249"/>
      <c r="C4" s="250"/>
      <c r="D4" s="256" t="s">
        <v>49</v>
      </c>
      <c r="E4" s="257"/>
      <c r="F4" s="258"/>
      <c r="G4" s="259" t="s">
        <v>50</v>
      </c>
      <c r="H4" s="259" t="s">
        <v>51</v>
      </c>
    </row>
    <row r="5" spans="1:8" s="56" customFormat="1" ht="40.5" customHeight="1">
      <c r="A5" s="248"/>
      <c r="B5" s="249"/>
      <c r="C5" s="250"/>
      <c r="D5" s="262" t="s">
        <v>52</v>
      </c>
      <c r="E5" s="256" t="s">
        <v>53</v>
      </c>
      <c r="F5" s="258"/>
      <c r="G5" s="260"/>
      <c r="H5" s="260"/>
    </row>
    <row r="6" spans="1:8" s="56" customFormat="1" ht="15" customHeight="1">
      <c r="A6" s="248"/>
      <c r="B6" s="249"/>
      <c r="C6" s="250"/>
      <c r="D6" s="263"/>
      <c r="E6" s="265" t="s">
        <v>54</v>
      </c>
      <c r="F6" s="265" t="s">
        <v>55</v>
      </c>
      <c r="G6" s="260"/>
      <c r="H6" s="260"/>
    </row>
    <row r="7" spans="1:8" s="56" customFormat="1" ht="15" customHeight="1" thickBot="1">
      <c r="A7" s="251"/>
      <c r="B7" s="252"/>
      <c r="C7" s="253"/>
      <c r="D7" s="264"/>
      <c r="E7" s="266"/>
      <c r="F7" s="266"/>
      <c r="G7" s="261"/>
      <c r="H7" s="261"/>
    </row>
    <row r="8" spans="1:8" s="56" customFormat="1" ht="15" customHeight="1" thickTop="1">
      <c r="A8" s="57" t="s">
        <v>56</v>
      </c>
      <c r="B8" s="61"/>
      <c r="C8" s="58" t="s">
        <v>57</v>
      </c>
      <c r="D8" s="78"/>
      <c r="E8" s="59"/>
      <c r="F8" s="79"/>
      <c r="G8" s="60"/>
      <c r="H8" s="60"/>
    </row>
    <row r="9" spans="1:8" s="56" customFormat="1" ht="15" customHeight="1">
      <c r="A9" s="57">
        <v>0</v>
      </c>
      <c r="B9" s="61" t="s">
        <v>60</v>
      </c>
      <c r="C9" s="62">
        <v>63000</v>
      </c>
      <c r="D9" s="80">
        <v>1</v>
      </c>
      <c r="E9" s="81">
        <v>1</v>
      </c>
      <c r="F9" s="82">
        <v>1</v>
      </c>
      <c r="G9" s="81">
        <v>58000</v>
      </c>
      <c r="H9" s="60">
        <v>88000</v>
      </c>
    </row>
    <row r="10" spans="1:8" s="56" customFormat="1" ht="15" customHeight="1">
      <c r="A10" s="63">
        <v>63000</v>
      </c>
      <c r="B10" s="61" t="s">
        <v>60</v>
      </c>
      <c r="C10" s="64">
        <v>73000</v>
      </c>
      <c r="D10" s="80">
        <v>2</v>
      </c>
      <c r="E10" s="81">
        <v>1</v>
      </c>
      <c r="F10" s="82">
        <v>1</v>
      </c>
      <c r="G10" s="81">
        <v>68000</v>
      </c>
      <c r="H10" s="60">
        <v>88000</v>
      </c>
    </row>
    <row r="11" spans="1:8" ht="15" customHeight="1">
      <c r="A11" s="66">
        <v>73000</v>
      </c>
      <c r="B11" s="61" t="s">
        <v>60</v>
      </c>
      <c r="C11" s="64">
        <v>83000</v>
      </c>
      <c r="D11" s="80">
        <v>3</v>
      </c>
      <c r="E11" s="81">
        <v>1</v>
      </c>
      <c r="F11" s="82">
        <v>1</v>
      </c>
      <c r="G11" s="81">
        <v>78000</v>
      </c>
      <c r="H11" s="60">
        <v>88000</v>
      </c>
    </row>
    <row r="12" spans="1:8" ht="15" customHeight="1">
      <c r="A12" s="66">
        <v>83000</v>
      </c>
      <c r="B12" s="61" t="s">
        <v>60</v>
      </c>
      <c r="C12" s="64">
        <v>93000</v>
      </c>
      <c r="D12" s="80">
        <v>4</v>
      </c>
      <c r="E12" s="81">
        <v>1</v>
      </c>
      <c r="F12" s="82">
        <v>1</v>
      </c>
      <c r="G12" s="81">
        <v>88000</v>
      </c>
      <c r="H12" s="60">
        <v>88000</v>
      </c>
    </row>
    <row r="13" spans="1:8" ht="15" customHeight="1">
      <c r="A13" s="66">
        <v>93000</v>
      </c>
      <c r="B13" s="61" t="s">
        <v>60</v>
      </c>
      <c r="C13" s="64">
        <v>101000</v>
      </c>
      <c r="D13" s="80">
        <v>5</v>
      </c>
      <c r="E13" s="81">
        <v>2</v>
      </c>
      <c r="F13" s="82">
        <v>2</v>
      </c>
      <c r="G13" s="81">
        <v>98000</v>
      </c>
      <c r="H13" s="65">
        <v>98000</v>
      </c>
    </row>
    <row r="14" spans="1:8" ht="15" customHeight="1">
      <c r="A14" s="66">
        <v>101000</v>
      </c>
      <c r="B14" s="61" t="s">
        <v>60</v>
      </c>
      <c r="C14" s="64">
        <v>107000</v>
      </c>
      <c r="D14" s="80">
        <v>6</v>
      </c>
      <c r="E14" s="81">
        <v>3</v>
      </c>
      <c r="F14" s="82">
        <v>3</v>
      </c>
      <c r="G14" s="81">
        <v>104000</v>
      </c>
      <c r="H14" s="65">
        <v>104000</v>
      </c>
    </row>
    <row r="15" spans="1:8" ht="15" customHeight="1">
      <c r="A15" s="66">
        <v>107000</v>
      </c>
      <c r="B15" s="61" t="s">
        <v>60</v>
      </c>
      <c r="C15" s="64">
        <v>114000</v>
      </c>
      <c r="D15" s="80">
        <v>7</v>
      </c>
      <c r="E15" s="81">
        <v>4</v>
      </c>
      <c r="F15" s="82">
        <v>4</v>
      </c>
      <c r="G15" s="81">
        <v>110000</v>
      </c>
      <c r="H15" s="65">
        <v>110000</v>
      </c>
    </row>
    <row r="16" spans="1:8" ht="15" customHeight="1">
      <c r="A16" s="66">
        <v>114000</v>
      </c>
      <c r="B16" s="61" t="s">
        <v>60</v>
      </c>
      <c r="C16" s="64">
        <v>122000</v>
      </c>
      <c r="D16" s="80">
        <v>8</v>
      </c>
      <c r="E16" s="81">
        <v>5</v>
      </c>
      <c r="F16" s="82">
        <v>5</v>
      </c>
      <c r="G16" s="81">
        <v>118000</v>
      </c>
      <c r="H16" s="65">
        <v>118000</v>
      </c>
    </row>
    <row r="17" spans="1:8" ht="15" customHeight="1">
      <c r="A17" s="66">
        <v>122000</v>
      </c>
      <c r="B17" s="61" t="s">
        <v>60</v>
      </c>
      <c r="C17" s="64">
        <v>130000</v>
      </c>
      <c r="D17" s="80">
        <v>9</v>
      </c>
      <c r="E17" s="81">
        <v>6</v>
      </c>
      <c r="F17" s="82">
        <v>6</v>
      </c>
      <c r="G17" s="81">
        <v>126000</v>
      </c>
      <c r="H17" s="65">
        <v>126000</v>
      </c>
    </row>
    <row r="18" spans="1:8" ht="15" customHeight="1">
      <c r="A18" s="66">
        <v>130000</v>
      </c>
      <c r="B18" s="61" t="s">
        <v>60</v>
      </c>
      <c r="C18" s="64">
        <v>138000</v>
      </c>
      <c r="D18" s="80">
        <v>10</v>
      </c>
      <c r="E18" s="81">
        <v>7</v>
      </c>
      <c r="F18" s="82">
        <v>7</v>
      </c>
      <c r="G18" s="81">
        <v>134000</v>
      </c>
      <c r="H18" s="65">
        <v>134000</v>
      </c>
    </row>
    <row r="19" spans="1:8" ht="15" customHeight="1">
      <c r="A19" s="66">
        <v>138000</v>
      </c>
      <c r="B19" s="61" t="s">
        <v>60</v>
      </c>
      <c r="C19" s="64">
        <v>146000</v>
      </c>
      <c r="D19" s="80">
        <v>11</v>
      </c>
      <c r="E19" s="81">
        <v>8</v>
      </c>
      <c r="F19" s="82">
        <v>8</v>
      </c>
      <c r="G19" s="81">
        <v>142000</v>
      </c>
      <c r="H19" s="65">
        <v>142000</v>
      </c>
    </row>
    <row r="20" spans="1:8" ht="15" customHeight="1">
      <c r="A20" s="66">
        <v>146000</v>
      </c>
      <c r="B20" s="61" t="s">
        <v>60</v>
      </c>
      <c r="C20" s="64">
        <v>155000</v>
      </c>
      <c r="D20" s="80">
        <v>12</v>
      </c>
      <c r="E20" s="81">
        <v>9</v>
      </c>
      <c r="F20" s="82">
        <v>9</v>
      </c>
      <c r="G20" s="81">
        <v>150000</v>
      </c>
      <c r="H20" s="65">
        <v>150000</v>
      </c>
    </row>
    <row r="21" spans="1:8" ht="15" customHeight="1">
      <c r="A21" s="66">
        <v>155000</v>
      </c>
      <c r="B21" s="61" t="s">
        <v>60</v>
      </c>
      <c r="C21" s="64">
        <v>165000</v>
      </c>
      <c r="D21" s="80">
        <v>13</v>
      </c>
      <c r="E21" s="81">
        <v>10</v>
      </c>
      <c r="F21" s="82">
        <v>10</v>
      </c>
      <c r="G21" s="81">
        <v>160000</v>
      </c>
      <c r="H21" s="65">
        <v>160000</v>
      </c>
    </row>
    <row r="22" spans="1:8" ht="15" customHeight="1">
      <c r="A22" s="66">
        <v>165000</v>
      </c>
      <c r="B22" s="61" t="s">
        <v>60</v>
      </c>
      <c r="C22" s="64">
        <v>175000</v>
      </c>
      <c r="D22" s="80">
        <v>14</v>
      </c>
      <c r="E22" s="81">
        <v>11</v>
      </c>
      <c r="F22" s="82">
        <v>11</v>
      </c>
      <c r="G22" s="81">
        <v>170000</v>
      </c>
      <c r="H22" s="65">
        <v>170000</v>
      </c>
    </row>
    <row r="23" spans="1:8" ht="15" customHeight="1">
      <c r="A23" s="66">
        <v>175000</v>
      </c>
      <c r="B23" s="61" t="s">
        <v>60</v>
      </c>
      <c r="C23" s="64">
        <v>185000</v>
      </c>
      <c r="D23" s="80">
        <v>15</v>
      </c>
      <c r="E23" s="81">
        <v>12</v>
      </c>
      <c r="F23" s="82">
        <v>12</v>
      </c>
      <c r="G23" s="81">
        <v>180000</v>
      </c>
      <c r="H23" s="65">
        <v>180000</v>
      </c>
    </row>
    <row r="24" spans="1:8" ht="15" customHeight="1">
      <c r="A24" s="66">
        <v>185000</v>
      </c>
      <c r="B24" s="61" t="s">
        <v>60</v>
      </c>
      <c r="C24" s="64">
        <v>195000</v>
      </c>
      <c r="D24" s="80">
        <v>16</v>
      </c>
      <c r="E24" s="81">
        <v>13</v>
      </c>
      <c r="F24" s="82">
        <v>13</v>
      </c>
      <c r="G24" s="81">
        <v>190000</v>
      </c>
      <c r="H24" s="65">
        <v>190000</v>
      </c>
    </row>
    <row r="25" spans="1:8" ht="15" customHeight="1">
      <c r="A25" s="66">
        <v>195000</v>
      </c>
      <c r="B25" s="61" t="s">
        <v>60</v>
      </c>
      <c r="C25" s="64">
        <v>210000</v>
      </c>
      <c r="D25" s="80">
        <v>17</v>
      </c>
      <c r="E25" s="81">
        <v>14</v>
      </c>
      <c r="F25" s="82">
        <v>14</v>
      </c>
      <c r="G25" s="81">
        <v>200000</v>
      </c>
      <c r="H25" s="65">
        <v>200000</v>
      </c>
    </row>
    <row r="26" spans="1:8" ht="15" customHeight="1">
      <c r="A26" s="66">
        <v>210000</v>
      </c>
      <c r="B26" s="61" t="s">
        <v>60</v>
      </c>
      <c r="C26" s="64">
        <v>230000</v>
      </c>
      <c r="D26" s="80">
        <v>18</v>
      </c>
      <c r="E26" s="81">
        <v>15</v>
      </c>
      <c r="F26" s="82">
        <v>15</v>
      </c>
      <c r="G26" s="81">
        <v>220000</v>
      </c>
      <c r="H26" s="65">
        <v>220000</v>
      </c>
    </row>
    <row r="27" spans="1:8" ht="15" customHeight="1">
      <c r="A27" s="66">
        <v>230000</v>
      </c>
      <c r="B27" s="61" t="s">
        <v>60</v>
      </c>
      <c r="C27" s="64">
        <v>250000</v>
      </c>
      <c r="D27" s="80">
        <v>19</v>
      </c>
      <c r="E27" s="81">
        <v>16</v>
      </c>
      <c r="F27" s="82">
        <v>16</v>
      </c>
      <c r="G27" s="81">
        <v>240000</v>
      </c>
      <c r="H27" s="65">
        <v>240000</v>
      </c>
    </row>
    <row r="28" spans="1:8" ht="15" customHeight="1">
      <c r="A28" s="66">
        <v>250000</v>
      </c>
      <c r="B28" s="61" t="s">
        <v>60</v>
      </c>
      <c r="C28" s="64">
        <v>270000</v>
      </c>
      <c r="D28" s="80">
        <v>20</v>
      </c>
      <c r="E28" s="81">
        <v>17</v>
      </c>
      <c r="F28" s="82">
        <v>17</v>
      </c>
      <c r="G28" s="81">
        <v>260000</v>
      </c>
      <c r="H28" s="65">
        <v>260000</v>
      </c>
    </row>
    <row r="29" spans="1:8" s="56" customFormat="1" ht="15" customHeight="1">
      <c r="A29" s="67">
        <v>270000</v>
      </c>
      <c r="B29" s="61" t="s">
        <v>60</v>
      </c>
      <c r="C29" s="68">
        <v>290000</v>
      </c>
      <c r="D29" s="80">
        <v>21</v>
      </c>
      <c r="E29" s="81">
        <v>18</v>
      </c>
      <c r="F29" s="82">
        <v>18</v>
      </c>
      <c r="G29" s="81">
        <v>280000</v>
      </c>
      <c r="H29" s="65">
        <v>280000</v>
      </c>
    </row>
    <row r="30" spans="1:8" ht="15" customHeight="1">
      <c r="A30" s="66">
        <v>290000</v>
      </c>
      <c r="B30" s="61" t="s">
        <v>60</v>
      </c>
      <c r="C30" s="64">
        <v>310000</v>
      </c>
      <c r="D30" s="80">
        <v>22</v>
      </c>
      <c r="E30" s="81">
        <v>19</v>
      </c>
      <c r="F30" s="82">
        <v>19</v>
      </c>
      <c r="G30" s="81">
        <v>300000</v>
      </c>
      <c r="H30" s="65">
        <v>300000</v>
      </c>
    </row>
    <row r="31" spans="1:8" ht="15" customHeight="1">
      <c r="A31" s="66">
        <v>310000</v>
      </c>
      <c r="B31" s="61" t="s">
        <v>60</v>
      </c>
      <c r="C31" s="64">
        <v>330000</v>
      </c>
      <c r="D31" s="80">
        <v>23</v>
      </c>
      <c r="E31" s="81">
        <v>20</v>
      </c>
      <c r="F31" s="82">
        <v>20</v>
      </c>
      <c r="G31" s="81">
        <v>320000</v>
      </c>
      <c r="H31" s="65">
        <v>320000</v>
      </c>
    </row>
    <row r="32" spans="1:8" ht="15" customHeight="1">
      <c r="A32" s="66">
        <v>330000</v>
      </c>
      <c r="B32" s="61" t="s">
        <v>60</v>
      </c>
      <c r="C32" s="64">
        <v>350000</v>
      </c>
      <c r="D32" s="80">
        <v>24</v>
      </c>
      <c r="E32" s="81">
        <v>21</v>
      </c>
      <c r="F32" s="82">
        <v>21</v>
      </c>
      <c r="G32" s="81">
        <v>340000</v>
      </c>
      <c r="H32" s="65">
        <v>340000</v>
      </c>
    </row>
    <row r="33" spans="1:8" ht="15" customHeight="1">
      <c r="A33" s="66">
        <v>350000</v>
      </c>
      <c r="B33" s="61" t="s">
        <v>60</v>
      </c>
      <c r="C33" s="64">
        <v>370000</v>
      </c>
      <c r="D33" s="80">
        <v>25</v>
      </c>
      <c r="E33" s="81">
        <v>22</v>
      </c>
      <c r="F33" s="82">
        <v>22</v>
      </c>
      <c r="G33" s="81">
        <v>360000</v>
      </c>
      <c r="H33" s="65">
        <v>360000</v>
      </c>
    </row>
    <row r="34" spans="1:8" ht="15" customHeight="1">
      <c r="A34" s="66">
        <v>370000</v>
      </c>
      <c r="B34" s="61" t="s">
        <v>60</v>
      </c>
      <c r="C34" s="64">
        <v>395000</v>
      </c>
      <c r="D34" s="80">
        <v>26</v>
      </c>
      <c r="E34" s="81">
        <v>23</v>
      </c>
      <c r="F34" s="82">
        <v>23</v>
      </c>
      <c r="G34" s="81">
        <v>380000</v>
      </c>
      <c r="H34" s="65">
        <v>380000</v>
      </c>
    </row>
    <row r="35" spans="1:8" ht="15" customHeight="1">
      <c r="A35" s="66">
        <v>395000</v>
      </c>
      <c r="B35" s="61" t="s">
        <v>60</v>
      </c>
      <c r="C35" s="64">
        <v>425000</v>
      </c>
      <c r="D35" s="80">
        <v>27</v>
      </c>
      <c r="E35" s="81">
        <v>24</v>
      </c>
      <c r="F35" s="82">
        <v>24</v>
      </c>
      <c r="G35" s="81">
        <v>410000</v>
      </c>
      <c r="H35" s="65">
        <v>410000</v>
      </c>
    </row>
    <row r="36" spans="1:8" ht="15" customHeight="1">
      <c r="A36" s="66">
        <v>425000</v>
      </c>
      <c r="B36" s="61" t="s">
        <v>60</v>
      </c>
      <c r="C36" s="64">
        <v>455000</v>
      </c>
      <c r="D36" s="80">
        <v>28</v>
      </c>
      <c r="E36" s="81">
        <v>25</v>
      </c>
      <c r="F36" s="82">
        <v>25</v>
      </c>
      <c r="G36" s="81">
        <v>440000</v>
      </c>
      <c r="H36" s="65">
        <v>440000</v>
      </c>
    </row>
    <row r="37" spans="1:8" ht="15" customHeight="1">
      <c r="A37" s="66">
        <v>455000</v>
      </c>
      <c r="B37" s="61" t="s">
        <v>60</v>
      </c>
      <c r="C37" s="64">
        <v>485000</v>
      </c>
      <c r="D37" s="80">
        <v>29</v>
      </c>
      <c r="E37" s="81">
        <v>26</v>
      </c>
      <c r="F37" s="82">
        <v>26</v>
      </c>
      <c r="G37" s="81">
        <v>470000</v>
      </c>
      <c r="H37" s="65">
        <v>470000</v>
      </c>
    </row>
    <row r="38" spans="1:8" ht="15" customHeight="1">
      <c r="A38" s="66">
        <v>485000</v>
      </c>
      <c r="B38" s="61" t="s">
        <v>60</v>
      </c>
      <c r="C38" s="64">
        <v>515000</v>
      </c>
      <c r="D38" s="80">
        <v>30</v>
      </c>
      <c r="E38" s="81">
        <v>27</v>
      </c>
      <c r="F38" s="82">
        <v>27</v>
      </c>
      <c r="G38" s="81">
        <v>500000</v>
      </c>
      <c r="H38" s="65">
        <v>500000</v>
      </c>
    </row>
    <row r="39" spans="1:8" ht="15" customHeight="1">
      <c r="A39" s="66">
        <v>515000</v>
      </c>
      <c r="B39" s="61" t="s">
        <v>60</v>
      </c>
      <c r="C39" s="64">
        <v>545000</v>
      </c>
      <c r="D39" s="80">
        <v>31</v>
      </c>
      <c r="E39" s="81">
        <v>28</v>
      </c>
      <c r="F39" s="82">
        <v>28</v>
      </c>
      <c r="G39" s="81">
        <v>530000</v>
      </c>
      <c r="H39" s="65">
        <v>530000</v>
      </c>
    </row>
    <row r="40" spans="1:8" ht="15" customHeight="1">
      <c r="A40" s="66">
        <v>545000</v>
      </c>
      <c r="B40" s="61" t="s">
        <v>60</v>
      </c>
      <c r="C40" s="64">
        <v>575000</v>
      </c>
      <c r="D40" s="80">
        <v>32</v>
      </c>
      <c r="E40" s="81">
        <v>29</v>
      </c>
      <c r="F40" s="82">
        <v>29</v>
      </c>
      <c r="G40" s="81">
        <v>560000</v>
      </c>
      <c r="H40" s="65">
        <v>560000</v>
      </c>
    </row>
    <row r="41" spans="1:8" ht="15" customHeight="1">
      <c r="A41" s="66">
        <v>575000</v>
      </c>
      <c r="B41" s="61" t="s">
        <v>60</v>
      </c>
      <c r="C41" s="64">
        <v>605000</v>
      </c>
      <c r="D41" s="80">
        <v>33</v>
      </c>
      <c r="E41" s="81">
        <v>30</v>
      </c>
      <c r="F41" s="82">
        <v>30</v>
      </c>
      <c r="G41" s="81">
        <v>590000</v>
      </c>
      <c r="H41" s="65">
        <v>590000</v>
      </c>
    </row>
    <row r="42" spans="1:8" ht="15" customHeight="1">
      <c r="A42" s="66">
        <v>605000</v>
      </c>
      <c r="B42" s="61" t="s">
        <v>60</v>
      </c>
      <c r="C42" s="64">
        <v>635000</v>
      </c>
      <c r="D42" s="80">
        <v>34</v>
      </c>
      <c r="E42" s="81">
        <v>31</v>
      </c>
      <c r="F42" s="82">
        <v>31</v>
      </c>
      <c r="G42" s="81">
        <v>620000</v>
      </c>
      <c r="H42" s="65">
        <v>620000</v>
      </c>
    </row>
    <row r="43" spans="1:8" ht="15" customHeight="1">
      <c r="A43" s="83">
        <v>635000</v>
      </c>
      <c r="B43" s="84" t="s">
        <v>60</v>
      </c>
      <c r="C43" s="85">
        <v>665000</v>
      </c>
      <c r="D43" s="80">
        <v>35</v>
      </c>
      <c r="E43" s="86">
        <v>32</v>
      </c>
      <c r="F43" s="87">
        <v>32</v>
      </c>
      <c r="G43" s="81">
        <v>650000</v>
      </c>
      <c r="H43" s="88">
        <v>650000</v>
      </c>
    </row>
    <row r="44" spans="1:8" ht="15" customHeight="1">
      <c r="A44" s="66">
        <v>665000</v>
      </c>
      <c r="B44" s="61" t="s">
        <v>60</v>
      </c>
      <c r="C44" s="64">
        <v>695000</v>
      </c>
      <c r="D44" s="80">
        <v>36</v>
      </c>
      <c r="E44" s="81">
        <v>32</v>
      </c>
      <c r="F44" s="82">
        <v>32</v>
      </c>
      <c r="G44" s="81">
        <v>680000</v>
      </c>
      <c r="H44" s="65">
        <v>650000</v>
      </c>
    </row>
    <row r="45" spans="1:8" ht="15" customHeight="1">
      <c r="A45" s="66">
        <v>695000</v>
      </c>
      <c r="B45" s="61" t="s">
        <v>60</v>
      </c>
      <c r="C45" s="64">
        <v>730000</v>
      </c>
      <c r="D45" s="80">
        <v>37</v>
      </c>
      <c r="E45" s="81">
        <v>32</v>
      </c>
      <c r="F45" s="82">
        <v>32</v>
      </c>
      <c r="G45" s="81">
        <v>710000</v>
      </c>
      <c r="H45" s="65">
        <v>650000</v>
      </c>
    </row>
    <row r="46" spans="1:8" ht="15" customHeight="1">
      <c r="A46" s="66">
        <v>730000</v>
      </c>
      <c r="B46" s="61" t="s">
        <v>60</v>
      </c>
      <c r="C46" s="64">
        <v>770000</v>
      </c>
      <c r="D46" s="80">
        <v>38</v>
      </c>
      <c r="E46" s="81">
        <v>32</v>
      </c>
      <c r="F46" s="82">
        <v>32</v>
      </c>
      <c r="G46" s="81">
        <v>750000</v>
      </c>
      <c r="H46" s="65">
        <v>650000</v>
      </c>
    </row>
    <row r="47" spans="1:13" ht="15" customHeight="1">
      <c r="A47" s="66">
        <v>770000</v>
      </c>
      <c r="B47" s="61" t="s">
        <v>60</v>
      </c>
      <c r="C47" s="64">
        <v>810000</v>
      </c>
      <c r="D47" s="80">
        <v>39</v>
      </c>
      <c r="E47" s="81">
        <v>32</v>
      </c>
      <c r="F47" s="82">
        <v>32</v>
      </c>
      <c r="G47" s="81">
        <v>790000</v>
      </c>
      <c r="H47" s="65">
        <v>650000</v>
      </c>
      <c r="M47" s="89"/>
    </row>
    <row r="48" spans="1:8" ht="15" customHeight="1">
      <c r="A48" s="66">
        <v>810000</v>
      </c>
      <c r="B48" s="61" t="s">
        <v>60</v>
      </c>
      <c r="C48" s="64">
        <v>855000</v>
      </c>
      <c r="D48" s="80">
        <v>40</v>
      </c>
      <c r="E48" s="81">
        <v>32</v>
      </c>
      <c r="F48" s="82">
        <v>32</v>
      </c>
      <c r="G48" s="81">
        <v>830000</v>
      </c>
      <c r="H48" s="65">
        <v>650000</v>
      </c>
    </row>
    <row r="49" spans="1:8" ht="15" customHeight="1">
      <c r="A49" s="66">
        <v>855000</v>
      </c>
      <c r="B49" s="61" t="s">
        <v>60</v>
      </c>
      <c r="C49" s="64">
        <v>905000</v>
      </c>
      <c r="D49" s="80">
        <v>41</v>
      </c>
      <c r="E49" s="81">
        <v>32</v>
      </c>
      <c r="F49" s="82">
        <v>32</v>
      </c>
      <c r="G49" s="81">
        <v>880000</v>
      </c>
      <c r="H49" s="65">
        <v>650000</v>
      </c>
    </row>
    <row r="50" spans="1:8" ht="15" customHeight="1">
      <c r="A50" s="66">
        <v>905000</v>
      </c>
      <c r="B50" s="61" t="s">
        <v>60</v>
      </c>
      <c r="C50" s="64">
        <v>955000</v>
      </c>
      <c r="D50" s="80">
        <v>42</v>
      </c>
      <c r="E50" s="81">
        <v>32</v>
      </c>
      <c r="F50" s="82">
        <v>32</v>
      </c>
      <c r="G50" s="81">
        <v>930000</v>
      </c>
      <c r="H50" s="65">
        <v>650000</v>
      </c>
    </row>
    <row r="51" spans="1:8" ht="15" customHeight="1">
      <c r="A51" s="66">
        <v>955000</v>
      </c>
      <c r="B51" s="61" t="s">
        <v>60</v>
      </c>
      <c r="C51" s="64">
        <v>1005000</v>
      </c>
      <c r="D51" s="80">
        <v>43</v>
      </c>
      <c r="E51" s="81">
        <v>32</v>
      </c>
      <c r="F51" s="82">
        <v>32</v>
      </c>
      <c r="G51" s="81">
        <v>980000</v>
      </c>
      <c r="H51" s="65">
        <v>650000</v>
      </c>
    </row>
    <row r="52" spans="1:8" ht="15" customHeight="1">
      <c r="A52" s="66">
        <v>1005000</v>
      </c>
      <c r="B52" s="61" t="s">
        <v>60</v>
      </c>
      <c r="C52" s="64">
        <v>1055000</v>
      </c>
      <c r="D52" s="80">
        <v>44</v>
      </c>
      <c r="E52" s="81">
        <v>32</v>
      </c>
      <c r="F52" s="82">
        <v>32</v>
      </c>
      <c r="G52" s="81">
        <v>1030000</v>
      </c>
      <c r="H52" s="65">
        <v>650000</v>
      </c>
    </row>
    <row r="53" spans="1:8" ht="15" customHeight="1">
      <c r="A53" s="66">
        <v>1055000</v>
      </c>
      <c r="B53" s="61" t="s">
        <v>60</v>
      </c>
      <c r="C53" s="64">
        <v>1115000</v>
      </c>
      <c r="D53" s="80">
        <v>45</v>
      </c>
      <c r="E53" s="81">
        <v>32</v>
      </c>
      <c r="F53" s="82">
        <v>32</v>
      </c>
      <c r="G53" s="81">
        <v>1090000</v>
      </c>
      <c r="H53" s="65">
        <v>650000</v>
      </c>
    </row>
    <row r="54" spans="1:8" ht="15" customHeight="1">
      <c r="A54" s="66">
        <v>1115000</v>
      </c>
      <c r="B54" s="61" t="s">
        <v>60</v>
      </c>
      <c r="C54" s="64">
        <v>1175000</v>
      </c>
      <c r="D54" s="80">
        <v>46</v>
      </c>
      <c r="E54" s="81">
        <v>32</v>
      </c>
      <c r="F54" s="82">
        <v>32</v>
      </c>
      <c r="G54" s="81">
        <v>1150000</v>
      </c>
      <c r="H54" s="65">
        <v>650000</v>
      </c>
    </row>
    <row r="55" spans="1:8" ht="15" customHeight="1">
      <c r="A55" s="66">
        <v>1175000</v>
      </c>
      <c r="B55" s="61" t="s">
        <v>60</v>
      </c>
      <c r="C55" s="64">
        <v>1235000</v>
      </c>
      <c r="D55" s="80">
        <v>47</v>
      </c>
      <c r="E55" s="81">
        <v>32</v>
      </c>
      <c r="F55" s="82">
        <v>32</v>
      </c>
      <c r="G55" s="81">
        <v>1210000</v>
      </c>
      <c r="H55" s="65">
        <v>650000</v>
      </c>
    </row>
    <row r="56" spans="1:8" ht="13.5">
      <c r="A56" s="66">
        <v>1235000</v>
      </c>
      <c r="B56" s="61" t="s">
        <v>60</v>
      </c>
      <c r="C56" s="64">
        <v>1295000</v>
      </c>
      <c r="D56" s="80">
        <v>48</v>
      </c>
      <c r="E56" s="81">
        <v>32</v>
      </c>
      <c r="F56" s="82">
        <v>32</v>
      </c>
      <c r="G56" s="81">
        <v>1270000</v>
      </c>
      <c r="H56" s="65">
        <v>650000</v>
      </c>
    </row>
    <row r="57" spans="1:8" ht="13.5">
      <c r="A57" s="66">
        <v>1295000</v>
      </c>
      <c r="B57" s="61" t="s">
        <v>60</v>
      </c>
      <c r="C57" s="64">
        <v>1355000</v>
      </c>
      <c r="D57" s="80">
        <v>49</v>
      </c>
      <c r="E57" s="81">
        <v>32</v>
      </c>
      <c r="F57" s="82">
        <v>32</v>
      </c>
      <c r="G57" s="81">
        <v>1330000</v>
      </c>
      <c r="H57" s="65">
        <v>650000</v>
      </c>
    </row>
    <row r="58" spans="1:8" ht="13.5">
      <c r="A58" s="69">
        <v>1355000</v>
      </c>
      <c r="B58" s="70" t="s">
        <v>60</v>
      </c>
      <c r="C58" s="90">
        <v>9999999</v>
      </c>
      <c r="D58" s="91">
        <v>50</v>
      </c>
      <c r="E58" s="92">
        <v>32</v>
      </c>
      <c r="F58" s="93">
        <v>32</v>
      </c>
      <c r="G58" s="92">
        <v>1390000</v>
      </c>
      <c r="H58" s="65">
        <v>650000</v>
      </c>
    </row>
    <row r="59" spans="5:8" ht="13.5">
      <c r="E59"/>
      <c r="F59"/>
      <c r="H59" s="94"/>
    </row>
    <row r="60" spans="2:6" ht="13.5">
      <c r="B60" s="50" t="s">
        <v>61</v>
      </c>
      <c r="E60"/>
      <c r="F60"/>
    </row>
    <row r="61" spans="5:6" ht="13.5">
      <c r="E61"/>
      <c r="F61"/>
    </row>
  </sheetData>
  <sheetProtection password="CC27" sheet="1"/>
  <mergeCells count="10">
    <mergeCell ref="J1:K1"/>
    <mergeCell ref="A3:C7"/>
    <mergeCell ref="D3:H3"/>
    <mergeCell ref="D4:F4"/>
    <mergeCell ref="G4:G7"/>
    <mergeCell ref="H4:H7"/>
    <mergeCell ref="D5:D7"/>
    <mergeCell ref="E5:F5"/>
    <mergeCell ref="E6:E7"/>
    <mergeCell ref="F6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HACHISUKA</dc:creator>
  <cp:keywords/>
  <dc:description/>
  <cp:lastModifiedBy>KYOSAI</cp:lastModifiedBy>
  <cp:lastPrinted>2022-07-07T02:30:56Z</cp:lastPrinted>
  <dcterms:created xsi:type="dcterms:W3CDTF">2008-08-14T14:02:54Z</dcterms:created>
  <dcterms:modified xsi:type="dcterms:W3CDTF">2022-09-12T00:55:54Z</dcterms:modified>
  <cp:category/>
  <cp:version/>
  <cp:contentType/>
  <cp:contentStatus/>
</cp:coreProperties>
</file>